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uha.fr\users\p1100061\Documents\Répertoire personnel\Dossier M1 Droit 2025-26\"/>
    </mc:Choice>
  </mc:AlternateContent>
  <xr:revisionPtr revIDLastSave="0" documentId="8_{DBCB0A79-73A0-48CC-A7C1-5E0CAB8B56C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euil1" sheetId="13" state="hidden" r:id="rId1"/>
    <sheet name="3-Maquette parcours" sheetId="23" r:id="rId2"/>
  </sheets>
  <externalReferences>
    <externalReference r:id="rId3"/>
  </externalReferences>
  <definedNames>
    <definedName name="_xlnm._FilterDatabase" localSheetId="1" hidden="1">'3-Maquette parcours'!$A$2:$X$67</definedName>
    <definedName name="BCC">'[1]2-Référentiel UHA'!$A$3:$B$419</definedName>
    <definedName name="CommunL1L2">'3-Maquette parcours'!$D$7:$D$66</definedName>
    <definedName name="CommunMention">'3-Maquette parcours'!$D$7:$D$1048576</definedName>
    <definedName name="ECTS">'[1]3-Maquette Licence Parcours x'!$V$2:$V$1048576</definedName>
    <definedName name="NombreCollab">'3-Maquette parcours'!#REF!</definedName>
    <definedName name="NombreExpression">'3-Maquette parcours'!#REF!</definedName>
    <definedName name="NombreInformationnelle">'3-Maquette parcours'!#REF!</definedName>
    <definedName name="NombreInternationale">'3-Maquette parcours'!#REF!</definedName>
    <definedName name="NombreMTU">'3-Maquette parcours'!#REF!</definedName>
    <definedName name="NombreNumerique">'3-Maquette parcours'!#REF!</definedName>
    <definedName name="NombreNumérique">'3-Maquette parcours'!#REF!</definedName>
    <definedName name="NombreProfessionnelle">'3-Maquette parcours'!#REF!</definedName>
    <definedName name="NombreRecherche">'3-Maquette parcours'!#REF!</definedName>
    <definedName name="NombreSAC">'3-Maquette parcours'!#REF!</definedName>
    <definedName name="NombreTEDS">'3-Maquette parcours'!#REF!</definedName>
    <definedName name="NombreVSS">'3-Maquette parcours'!#REF!</definedName>
    <definedName name="Ressources">'[1]4-Corres. Compétences-Ressource'!$E$2:$AX$2</definedName>
    <definedName name="TotalCI">'[1]3-Maquette Licence Parcours x'!$J$5:$J$1048576</definedName>
    <definedName name="TotalCM">'[1]3-Maquette Licence Parcours x'!$K$5:$K$1048576</definedName>
    <definedName name="TotalDistanciel">'3-Maquette parcours'!#REF!</definedName>
    <definedName name="TotalECTS">'3-Maquette parcours'!$T$7:$T$1048576</definedName>
    <definedName name="TotalECUE">'3-Maquette parcours'!$M$6:$M$1048576</definedName>
    <definedName name="TotalHeuresEns">'[1]3-Maquette Licence Parcours x'!$O$5:$O$1048576</definedName>
    <definedName name="TotalHybride">'3-Maquette parcours'!#REF!</definedName>
    <definedName name="TotalMaquette">'3-Maquette parcours'!#REF!</definedName>
    <definedName name="TotalProjet">'3-Maquette parcours'!$N$7:$N$1048576</definedName>
    <definedName name="TotalProjetAutonomie">'[1]3-Maquette Licence Parcours x'!$Q$5:$Q$1048576</definedName>
    <definedName name="TotalProjetEncadrement">'[1]3-Maquette Licence Parcours x'!$N$5:$N$1048576,'[1]3-Maquette Licence Parcours x'!$N$2,'[1]3-Maquette Licence Parcours x'!$G$2</definedName>
    <definedName name="TotalProjetEns">'3-Maquette parcours'!$K$7:$K$1048576</definedName>
    <definedName name="TotalStage">'[1]3-Maquette Licence Parcours x'!$S$5:$S$1048576</definedName>
    <definedName name="TotalStageEtudiant">'3-Maquette parcours'!$P$7:$P$1048576</definedName>
    <definedName name="TotalTD">'[1]3-Maquette Licence Parcours x'!$L$5:$L$1048576</definedName>
    <definedName name="TotalTP">'3-Maquette parcours'!$J$7:$J$1048576</definedName>
    <definedName name="TotalTutorat">'3-Maquette parcours'!$Q$7:$Q$1048576</definedName>
    <definedName name="TypologiePrincipale">'3-Maquette parcours'!$E$7:$E$1048576</definedName>
    <definedName name="VolumeHoraire">'[1]3-Maquette Licence Parcours x'!$O$2:$O$1048576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3" i="23" l="1"/>
  <c r="M54" i="23"/>
  <c r="M55" i="23"/>
  <c r="M13" i="23" l="1"/>
  <c r="M38" i="23" l="1"/>
  <c r="M37" i="23"/>
  <c r="M24" i="23"/>
  <c r="M19" i="23" l="1"/>
  <c r="M18" i="23"/>
  <c r="M17" i="23"/>
  <c r="J67" i="23" l="1"/>
  <c r="J57" i="23"/>
  <c r="J43" i="23"/>
  <c r="J25" i="23"/>
  <c r="K25" i="23"/>
  <c r="S21" i="23" l="1"/>
  <c r="M8" i="23"/>
  <c r="M9" i="23"/>
  <c r="M10" i="23"/>
  <c r="M11" i="23"/>
  <c r="M12" i="23"/>
  <c r="M14" i="23"/>
  <c r="M15" i="23"/>
  <c r="M16" i="23"/>
  <c r="M20" i="23"/>
  <c r="M21" i="23"/>
  <c r="M22" i="23"/>
  <c r="M23" i="23"/>
  <c r="M7" i="23"/>
  <c r="D2" i="23"/>
  <c r="T67" i="23" l="1"/>
  <c r="H67" i="23"/>
  <c r="I67" i="23"/>
  <c r="K67" i="23"/>
  <c r="N67" i="23"/>
  <c r="O67" i="23"/>
  <c r="P67" i="23"/>
  <c r="Q67" i="23"/>
  <c r="G67" i="23"/>
  <c r="T57" i="23"/>
  <c r="H57" i="23"/>
  <c r="I57" i="23"/>
  <c r="K57" i="23"/>
  <c r="N57" i="23"/>
  <c r="O57" i="23"/>
  <c r="P57" i="23"/>
  <c r="Q57" i="23"/>
  <c r="G57" i="23"/>
  <c r="T43" i="23"/>
  <c r="H43" i="23"/>
  <c r="I43" i="23"/>
  <c r="K43" i="23"/>
  <c r="N43" i="23"/>
  <c r="O43" i="23"/>
  <c r="P43" i="23"/>
  <c r="Q43" i="23"/>
  <c r="G43" i="23"/>
  <c r="T25" i="23"/>
  <c r="N25" i="23"/>
  <c r="O25" i="23"/>
  <c r="P25" i="23"/>
  <c r="Q25" i="23"/>
  <c r="I25" i="23"/>
  <c r="J2" i="23"/>
  <c r="G25" i="23"/>
  <c r="H25" i="23"/>
  <c r="M66" i="23"/>
  <c r="M65" i="23"/>
  <c r="M64" i="23"/>
  <c r="M63" i="23"/>
  <c r="M62" i="23"/>
  <c r="M61" i="23"/>
  <c r="M60" i="23"/>
  <c r="M59" i="23"/>
  <c r="M56" i="23"/>
  <c r="M52" i="23"/>
  <c r="M51" i="23"/>
  <c r="M50" i="23"/>
  <c r="M49" i="23"/>
  <c r="M48" i="23"/>
  <c r="M47" i="23"/>
  <c r="M46" i="23"/>
  <c r="M45" i="23"/>
  <c r="M42" i="23"/>
  <c r="M41" i="23"/>
  <c r="M40" i="23"/>
  <c r="M39" i="23"/>
  <c r="M36" i="23"/>
  <c r="M35" i="23"/>
  <c r="M33" i="23"/>
  <c r="M32" i="23"/>
  <c r="M31" i="23"/>
  <c r="M30" i="23"/>
  <c r="M29" i="23"/>
  <c r="M28" i="23"/>
  <c r="M27" i="23"/>
  <c r="K2" i="23" l="1"/>
  <c r="P2" i="23"/>
  <c r="N2" i="23"/>
  <c r="Q2" i="23"/>
  <c r="X25" i="23"/>
  <c r="T2" i="23"/>
  <c r="M67" i="23"/>
  <c r="X43" i="23"/>
  <c r="X67" i="23"/>
  <c r="M43" i="23"/>
  <c r="M57" i="23"/>
  <c r="X57" i="23"/>
  <c r="M25" i="23"/>
  <c r="M2" i="23" l="1"/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1" i="13"/>
  <c r="A12" i="13"/>
  <c r="A13" i="13"/>
  <c r="A14" i="13"/>
  <c r="A15" i="13"/>
  <c r="A16" i="13"/>
  <c r="A17" i="13"/>
  <c r="A18" i="13"/>
  <c r="A19" i="13"/>
  <c r="A20" i="13"/>
  <c r="A21" i="13"/>
  <c r="A2" i="13"/>
  <c r="A3" i="13"/>
  <c r="A4" i="13"/>
  <c r="A5" i="13"/>
  <c r="A6" i="13"/>
  <c r="A7" i="13"/>
  <c r="A8" i="13"/>
  <c r="A9" i="13"/>
  <c r="A10" i="13"/>
  <c r="A11" i="13"/>
  <c r="A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I1" i="13" l="1"/>
</calcChain>
</file>

<file path=xl/sharedStrings.xml><?xml version="1.0" encoding="utf-8"?>
<sst xmlns="http://schemas.openxmlformats.org/spreadsheetml/2006/main" count="329" uniqueCount="141">
  <si>
    <t>Somme H UE Ouverte</t>
  </si>
  <si>
    <t>CM</t>
  </si>
  <si>
    <t>CI</t>
  </si>
  <si>
    <t>TD</t>
  </si>
  <si>
    <t>TP</t>
  </si>
  <si>
    <t>Total :</t>
  </si>
  <si>
    <t>Titre UE/ECUE</t>
  </si>
  <si>
    <t>Volumes horaires d'enseignement et d'encadrement pédagogique dans les 1500h réglementaires</t>
  </si>
  <si>
    <t>Volumes horaires de travail personnel cadré (hors 1500h réglementaires)</t>
  </si>
  <si>
    <t>Modalités d'évaluation
Indiquer ici le mode d'évaluation de la formation -&gt;</t>
  </si>
  <si>
    <t>Mode combiné (CC+Examen terminal)</t>
  </si>
  <si>
    <t>Code UE</t>
  </si>
  <si>
    <t>Libellé UE</t>
  </si>
  <si>
    <t>Libellé ECUE ou SAC</t>
  </si>
  <si>
    <t>Commun Mention
(Oui/Non)</t>
  </si>
  <si>
    <t>Typologie principale</t>
  </si>
  <si>
    <t>Niveau d'acquisition visé</t>
  </si>
  <si>
    <t>Projet</t>
  </si>
  <si>
    <t>Stage</t>
  </si>
  <si>
    <t xml:space="preserve">Tutorat </t>
  </si>
  <si>
    <t>Coeff. Par ECUE</t>
  </si>
  <si>
    <t>Coeff. Par UE (idem ECTS en L, de 1 à 3 en LP)</t>
  </si>
  <si>
    <r>
      <rPr>
        <b/>
        <sz val="10"/>
        <color rgb="FF000000"/>
        <rFont val="Calibri"/>
        <family val="2"/>
      </rPr>
      <t xml:space="preserve">ECTS
</t>
    </r>
    <r>
      <rPr>
        <b/>
        <sz val="10"/>
        <color rgb="FFFF0000"/>
        <rFont val="Calibri"/>
        <family val="2"/>
      </rPr>
      <t xml:space="preserve">OBLIGATOIRE
</t>
    </r>
    <r>
      <rPr>
        <b/>
        <sz val="10"/>
        <color rgb="FF000000"/>
        <rFont val="Calibri"/>
        <family val="2"/>
      </rPr>
      <t>1=10h ENS / 25h travail étudiant
3 crédits ECTS minimum attribués au niveau de l'UE</t>
    </r>
  </si>
  <si>
    <t>MCC (par ECUE ou pour toute l'UE)
Ex de libellé : écrit, oral, soutenance, portfolio, SAC, certification en ligne, …</t>
  </si>
  <si>
    <t>Volume horaire évaluation hors maquette</t>
  </si>
  <si>
    <t>Projet (encadrement)</t>
  </si>
  <si>
    <t>Dont évaluation incluse</t>
  </si>
  <si>
    <t>Total ECUE</t>
  </si>
  <si>
    <t>Nb heures autonomie étudiant</t>
  </si>
  <si>
    <t>Heures d'encadrement ENSEIGNANTS</t>
  </si>
  <si>
    <t>Durée stage en heures</t>
  </si>
  <si>
    <t>Nb total d'heures de tutorat  allouées</t>
  </si>
  <si>
    <t>Libellé du type de contrôle en toutes lettres</t>
  </si>
  <si>
    <t>Libellé du type de contrôle pour étudiants dispensés d'assuidité (si contrôle continue)</t>
  </si>
  <si>
    <t>Libellé du type de contrôle en seconde session le cas échéant</t>
  </si>
  <si>
    <t>Semestre 1</t>
  </si>
  <si>
    <t>UE1</t>
  </si>
  <si>
    <t xml:space="preserve">Unité fondamentale (2 matières aux choix avec TD. La 3e matière est obligatoire sans TD) </t>
  </si>
  <si>
    <t xml:space="preserve">Droit des régimes matrimoniaux </t>
  </si>
  <si>
    <t>Oui</t>
  </si>
  <si>
    <t>Socle</t>
  </si>
  <si>
    <t>Compétent</t>
  </si>
  <si>
    <t>Ecrit 3h / matière avec TD ou écrit 1h matière sans TD</t>
  </si>
  <si>
    <t>Pas de seconde session</t>
  </si>
  <si>
    <t>Procédure civile</t>
  </si>
  <si>
    <t>Droit bancaire</t>
  </si>
  <si>
    <t xml:space="preserve">TD 1 </t>
  </si>
  <si>
    <t xml:space="preserve">CC écrits oraux </t>
  </si>
  <si>
    <t>TD 2</t>
  </si>
  <si>
    <t>UE2</t>
  </si>
  <si>
    <t>Unité de spécialisation (DIP obligatoire et matières équivalent à 48 heures aux choix)</t>
  </si>
  <si>
    <t>Droit international privé (obligatoire)</t>
  </si>
  <si>
    <t>Ecrit 1h</t>
  </si>
  <si>
    <t>Au choix (32h+16h ou 3x16h)</t>
  </si>
  <si>
    <t xml:space="preserve">Droit local (32h) </t>
  </si>
  <si>
    <t>Droit fiscal des affaires (32H)</t>
  </si>
  <si>
    <t>CC Ecrit-oral</t>
  </si>
  <si>
    <t>Droit de l'emploi (32)</t>
  </si>
  <si>
    <t>Prévention des risques (32h)</t>
  </si>
  <si>
    <t>CC Ecrits</t>
  </si>
  <si>
    <t>Droit de l'environnement (16h)</t>
  </si>
  <si>
    <t>Droit de la santé (16h)</t>
  </si>
  <si>
    <t>Droit du numérque (16h</t>
  </si>
  <si>
    <t>UE3</t>
  </si>
  <si>
    <t>Unité Ouverture professionnelle (stage ou exercice de professionnalisation)</t>
  </si>
  <si>
    <t xml:space="preserve">Stage </t>
  </si>
  <si>
    <t>Ouvert</t>
  </si>
  <si>
    <t>Intermédiaire</t>
  </si>
  <si>
    <t>Evaluation au S2</t>
  </si>
  <si>
    <t>Exercice de professionalisation</t>
  </si>
  <si>
    <t xml:space="preserve">Module SIO </t>
  </si>
  <si>
    <t>Transversal</t>
  </si>
  <si>
    <t>Selon les modalités du SIO</t>
  </si>
  <si>
    <t>UE4</t>
  </si>
  <si>
    <t>Unité Langues (Anglais ou allemand)</t>
  </si>
  <si>
    <t>Anglais ou allemand</t>
  </si>
  <si>
    <t>International</t>
  </si>
  <si>
    <t>CC écrits-oraux</t>
  </si>
  <si>
    <t>TOTAUX SEMESTRE  par colonne :</t>
  </si>
  <si>
    <t>Ecrit</t>
  </si>
  <si>
    <t>Semestre 2</t>
  </si>
  <si>
    <t>Unité fondamentale (2 matières au choix avec TD
La 3ème matière est obligatoire sans TD</t>
  </si>
  <si>
    <t>Droit des successions</t>
  </si>
  <si>
    <t>Ecrit 3h / matière avec TD ou écrit 1h matière sans TD (oral pour droit des successions)</t>
  </si>
  <si>
    <t>Droit des assurances</t>
  </si>
  <si>
    <t xml:space="preserve">Droit de la consommation </t>
  </si>
  <si>
    <t>TD matière 1</t>
  </si>
  <si>
    <t>TD matière 2</t>
  </si>
  <si>
    <t xml:space="preserve">Unité de spécialisation (MARL obligatoire et matières équivalent à 48 heures aux choix) </t>
  </si>
  <si>
    <t>Méthodes alternatives de résolution des litiges (obligatoire)</t>
  </si>
  <si>
    <t>Voies d'exécution (32H)</t>
  </si>
  <si>
    <t>Oral</t>
  </si>
  <si>
    <t>Droit de la protection sociale (32h)</t>
  </si>
  <si>
    <t>Droit pénal des mineurs (16h)</t>
  </si>
  <si>
    <t>Droit pénal des affaires (16h)</t>
  </si>
  <si>
    <t>Culture générale et préparation aux concours (16h)</t>
  </si>
  <si>
    <t>Rapport de stage + soutenance</t>
  </si>
  <si>
    <t>Exercice de professsionnalisation</t>
  </si>
  <si>
    <t>Rapport de professionnalisation</t>
  </si>
  <si>
    <t>Semestre 3</t>
  </si>
  <si>
    <t>Unité transversale Droit</t>
  </si>
  <si>
    <t>Fondamentaux juridiques et culture numérique</t>
  </si>
  <si>
    <t xml:space="preserve">Gestion des risques </t>
  </si>
  <si>
    <t>Fondamentaux du droit civil et du droit pénal</t>
  </si>
  <si>
    <t>Droit civil</t>
  </si>
  <si>
    <t>Non</t>
  </si>
  <si>
    <t>Ecrit 5h + Oral</t>
  </si>
  <si>
    <t>Droit pénal</t>
  </si>
  <si>
    <t>Procédures et exécution des sanctions</t>
  </si>
  <si>
    <t>Droit processuel</t>
  </si>
  <si>
    <t>Exécution des sanctions</t>
  </si>
  <si>
    <t>Législations spéciales</t>
  </si>
  <si>
    <t>Droit de la santé</t>
  </si>
  <si>
    <t>Ecrit3h</t>
  </si>
  <si>
    <t>Droit de l'immobilier</t>
  </si>
  <si>
    <t>Droit du numérique</t>
  </si>
  <si>
    <t>Droit de la conccurence</t>
  </si>
  <si>
    <t>Droit spécial de la famille (pénal et civil)</t>
  </si>
  <si>
    <t>Semestre 4</t>
  </si>
  <si>
    <t>UE5</t>
  </si>
  <si>
    <t>PRATIQUES PROFESSIONNELLES</t>
  </si>
  <si>
    <t>Professions judiciaires (magistrat, avocat, commissaire de justice, assistant de justice…) et déontologie professionnelle.</t>
  </si>
  <si>
    <t>Ecrit 3h</t>
  </si>
  <si>
    <t>UE6</t>
  </si>
  <si>
    <t>PROJETS INTERDISCIPLINAIRES COLLECTIFS</t>
  </si>
  <si>
    <t>Simulation de procédure et exercices de plaidoiries</t>
  </si>
  <si>
    <t>Organisation de rencontres scientifiques (participation à des colloques, organisation de la Nuit du Droit, organisation des "Rencontres du Master PJJ"…)</t>
  </si>
  <si>
    <t>UE7</t>
  </si>
  <si>
    <t>LANGUE ETRANGERE APPLIQUEE</t>
  </si>
  <si>
    <t xml:space="preserve">Anglais </t>
  </si>
  <si>
    <t>UE8</t>
  </si>
  <si>
    <t>Stage professionnel, initiation à la recherche et préparation aux concours</t>
  </si>
  <si>
    <t>Alternance en entreprise</t>
  </si>
  <si>
    <t>Rapport d'apprentissage et soutenance</t>
  </si>
  <si>
    <t>Stage en formation initiale 3 à 6 mois</t>
  </si>
  <si>
    <t>Rapport de stage, rapport de recherche et soutenance de mémoire</t>
  </si>
  <si>
    <t>Méthologie du mémoire</t>
  </si>
  <si>
    <t>Préparation aux concours</t>
  </si>
  <si>
    <t>CC Ecrits-oraux</t>
  </si>
  <si>
    <t>Gestion des risques (32 H)</t>
  </si>
  <si>
    <t xml:space="preserve">CC écrits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</si>
</sst>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6" formatCode="General&quot; ECUE&quot;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onsolas"/>
      <family val="3"/>
    </font>
    <font>
      <sz val="8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name val="Consolas"/>
      <family val="3"/>
    </font>
    <font>
      <sz val="1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</font>
    <font>
      <sz val="11"/>
      <name val="Calibri Light"/>
      <family val="2"/>
    </font>
    <font>
      <b/>
      <sz val="8"/>
      <color theme="1"/>
      <name val="Calibri Light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u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rgb="FFCCCCFF"/>
      </patternFill>
    </fill>
  </fills>
  <borders count="4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/>
    <xf numFmtId="0" fontId="6" fillId="0" borderId="1" applyNumberFormat="0" applyFill="0">
      <alignment horizontal="center"/>
    </xf>
    <xf numFmtId="0" fontId="16" fillId="0" borderId="0" applyNumberFormat="0" applyFill="0" applyBorder="0" applyAlignment="0" applyProtection="0"/>
    <xf numFmtId="0" fontId="3" fillId="0" borderId="0"/>
    <xf numFmtId="164" fontId="3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12" xfId="0" applyBorder="1"/>
    <xf numFmtId="0" fontId="8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25" fillId="15" borderId="18" xfId="0" applyFont="1" applyFill="1" applyBorder="1" applyAlignment="1">
      <alignment horizontal="center" vertical="center" wrapText="1"/>
    </xf>
    <xf numFmtId="0" fontId="25" fillId="15" borderId="20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22" fillId="8" borderId="34" xfId="3" applyFont="1" applyFill="1" applyBorder="1" applyAlignment="1">
      <alignment horizontal="center" vertical="center" wrapText="1"/>
    </xf>
    <xf numFmtId="0" fontId="6" fillId="8" borderId="34" xfId="3" applyFill="1" applyBorder="1" applyAlignment="1">
      <alignment horizontal="center" vertical="center" wrapText="1"/>
    </xf>
    <xf numFmtId="0" fontId="24" fillId="16" borderId="38" xfId="0" applyFont="1" applyFill="1" applyBorder="1" applyAlignment="1">
      <alignment horizontal="center" vertical="center" wrapText="1"/>
    </xf>
    <xf numFmtId="0" fontId="24" fillId="12" borderId="34" xfId="1" applyFont="1" applyFill="1" applyBorder="1" applyAlignment="1">
      <alignment horizontal="center" vertical="center" wrapText="1"/>
    </xf>
    <xf numFmtId="0" fontId="0" fillId="0" borderId="27" xfId="0" applyBorder="1"/>
    <xf numFmtId="0" fontId="9" fillId="0" borderId="0" xfId="0" applyFont="1" applyAlignment="1">
      <alignment horizontal="right"/>
    </xf>
    <xf numFmtId="0" fontId="23" fillId="14" borderId="0" xfId="0" applyFont="1" applyFill="1" applyAlignment="1">
      <alignment horizontal="center" vertical="center"/>
    </xf>
    <xf numFmtId="0" fontId="11" fillId="5" borderId="8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7" fillId="8" borderId="34" xfId="3" applyFont="1" applyFill="1" applyBorder="1" applyAlignment="1">
      <alignment horizontal="center" vertical="center" wrapText="1"/>
    </xf>
    <xf numFmtId="0" fontId="6" fillId="8" borderId="37" xfId="3" applyFill="1" applyBorder="1" applyAlignment="1">
      <alignment horizontal="center" vertical="center" textRotation="90" wrapText="1"/>
    </xf>
    <xf numFmtId="0" fontId="6" fillId="8" borderId="35" xfId="3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8" borderId="35" xfId="3" applyFill="1" applyBorder="1" applyAlignment="1">
      <alignment horizontal="center" vertical="center" textRotation="90" wrapText="1"/>
    </xf>
    <xf numFmtId="0" fontId="8" fillId="4" borderId="2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0" borderId="10" xfId="0" applyBorder="1"/>
    <xf numFmtId="0" fontId="0" fillId="0" borderId="3" xfId="0" applyBorder="1"/>
    <xf numFmtId="0" fontId="13" fillId="4" borderId="2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15" fillId="12" borderId="12" xfId="3" applyFont="1" applyFill="1" applyBorder="1" applyAlignment="1">
      <alignment vertical="center" wrapText="1"/>
    </xf>
    <xf numFmtId="0" fontId="13" fillId="4" borderId="1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 wrapText="1"/>
    </xf>
    <xf numFmtId="0" fontId="18" fillId="6" borderId="13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0" xfId="3" applyFont="1" applyFill="1" applyBorder="1" applyAlignment="1">
      <alignment vertical="center" wrapText="1"/>
    </xf>
    <xf numFmtId="0" fontId="33" fillId="0" borderId="34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64" fontId="2" fillId="0" borderId="2" xfId="6" applyFont="1" applyFill="1" applyBorder="1" applyAlignment="1">
      <alignment horizontal="center" vertical="center" wrapText="1"/>
    </xf>
    <xf numFmtId="0" fontId="32" fillId="5" borderId="0" xfId="0" applyFont="1" applyFill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9" fillId="7" borderId="13" xfId="1" applyFont="1" applyFill="1" applyBorder="1" applyAlignment="1">
      <alignment horizontal="center" vertical="center" wrapText="1"/>
    </xf>
    <xf numFmtId="0" fontId="29" fillId="7" borderId="36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4" fillId="12" borderId="13" xfId="1" applyFont="1" applyFill="1" applyBorder="1" applyAlignment="1">
      <alignment horizontal="center" vertical="center" wrapText="1"/>
    </xf>
    <xf numFmtId="0" fontId="24" fillId="12" borderId="36" xfId="1" applyFont="1" applyFill="1" applyBorder="1" applyAlignment="1">
      <alignment horizontal="center" vertical="center" wrapText="1"/>
    </xf>
    <xf numFmtId="0" fontId="18" fillId="6" borderId="13" xfId="1" applyFont="1" applyFill="1" applyBorder="1" applyAlignment="1">
      <alignment horizontal="center" vertical="center"/>
    </xf>
    <xf numFmtId="0" fontId="18" fillId="6" borderId="25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6" fillId="8" borderId="0" xfId="3" applyFill="1" applyBorder="1" applyAlignment="1">
      <alignment horizontal="center" vertical="center" wrapText="1"/>
    </xf>
    <xf numFmtId="0" fontId="6" fillId="8" borderId="8" xfId="3" applyFill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8" fillId="4" borderId="32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4" borderId="31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5" fillId="15" borderId="28" xfId="0" applyFont="1" applyFill="1" applyBorder="1" applyAlignment="1">
      <alignment horizontal="center" vertical="center" wrapText="1"/>
    </xf>
    <xf numFmtId="0" fontId="25" fillId="15" borderId="16" xfId="0" applyFont="1" applyFill="1" applyBorder="1" applyAlignment="1">
      <alignment horizontal="center" vertical="center" wrapText="1"/>
    </xf>
    <xf numFmtId="0" fontId="25" fillId="15" borderId="29" xfId="0" applyFont="1" applyFill="1" applyBorder="1" applyAlignment="1">
      <alignment horizontal="center" vertical="center" wrapText="1"/>
    </xf>
    <xf numFmtId="0" fontId="25" fillId="15" borderId="15" xfId="0" applyFont="1" applyFill="1" applyBorder="1" applyAlignment="1">
      <alignment horizontal="center" vertical="center" wrapText="1"/>
    </xf>
    <xf numFmtId="0" fontId="25" fillId="15" borderId="17" xfId="0" applyFont="1" applyFill="1" applyBorder="1" applyAlignment="1">
      <alignment horizontal="center" vertical="center" wrapText="1"/>
    </xf>
    <xf numFmtId="0" fontId="26" fillId="12" borderId="13" xfId="3" applyFont="1" applyFill="1" applyBorder="1" applyAlignment="1">
      <alignment horizontal="center" vertical="center" wrapText="1"/>
    </xf>
    <xf numFmtId="0" fontId="26" fillId="12" borderId="36" xfId="3" applyFont="1" applyFill="1" applyBorder="1" applyAlignment="1">
      <alignment horizontal="center" vertical="center" wrapText="1"/>
    </xf>
    <xf numFmtId="0" fontId="17" fillId="12" borderId="39" xfId="3" applyFont="1" applyFill="1" applyBorder="1" applyAlignment="1">
      <alignment horizontal="center" vertical="center" textRotation="90" wrapText="1"/>
    </xf>
    <xf numFmtId="0" fontId="26" fillId="12" borderId="40" xfId="3" applyFont="1" applyFill="1" applyBorder="1" applyAlignment="1">
      <alignment horizontal="center" vertical="center" textRotation="90" wrapText="1"/>
    </xf>
    <xf numFmtId="0" fontId="26" fillId="12" borderId="2" xfId="3" applyFont="1" applyFill="1" applyBorder="1" applyAlignment="1">
      <alignment horizontal="center" vertical="center" wrapText="1"/>
    </xf>
    <xf numFmtId="0" fontId="15" fillId="12" borderId="3" xfId="3" applyFont="1" applyFill="1" applyBorder="1" applyAlignment="1">
      <alignment horizontal="center" vertical="center" wrapText="1"/>
    </xf>
    <xf numFmtId="0" fontId="15" fillId="12" borderId="10" xfId="3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35" fillId="0" borderId="26" xfId="0" applyFont="1" applyBorder="1" applyAlignment="1">
      <alignment horizontal="left" wrapText="1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9" fillId="7" borderId="9" xfId="1" applyFont="1" applyFill="1" applyBorder="1" applyAlignment="1">
      <alignment horizontal="center" vertical="center" wrapText="1"/>
    </xf>
    <xf numFmtId="0" fontId="29" fillId="7" borderId="33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vertical="center" wrapText="1"/>
    </xf>
    <xf numFmtId="0" fontId="7" fillId="4" borderId="21" xfId="1" applyFont="1" applyFill="1" applyBorder="1" applyAlignment="1">
      <alignment horizontal="left" vertical="center" wrapText="1"/>
    </xf>
    <xf numFmtId="0" fontId="7" fillId="0" borderId="41" xfId="1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left" vertical="center" wrapText="1"/>
    </xf>
    <xf numFmtId="0" fontId="7" fillId="10" borderId="3" xfId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19" xfId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9" fillId="7" borderId="42" xfId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6" fontId="14" fillId="0" borderId="0" xfId="0" applyNumberFormat="1" applyFont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29" fillId="7" borderId="5" xfId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30" fillId="7" borderId="43" xfId="1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30" fillId="7" borderId="45" xfId="1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</cellXfs>
  <cellStyles count="7">
    <cellStyle name="Hyperlink" xfId="4" xr:uid="{00000000-0005-0000-0000-000000000000}"/>
    <cellStyle name="Milliers" xfId="6" builtinId="3"/>
    <cellStyle name="Normal" xfId="0" builtinId="0"/>
    <cellStyle name="Normal 2" xfId="1" xr:uid="{00000000-0005-0000-0000-000003000000}"/>
    <cellStyle name="Normal 3" xfId="5" xr:uid="{00000000-0005-0000-0000-000004000000}"/>
    <cellStyle name="Texte explicatif 2" xfId="2" xr:uid="{00000000-0005-0000-0000-000005000000}"/>
    <cellStyle name="Total 2" xfId="3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07ECB"/>
      <color rgb="FFFA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hafr.sharepoint.com/sites/ELAN/Documents%20partages/APC/Matrice%20APC%20niveau%202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Mention"/>
      <sheetName val="Feuil1"/>
      <sheetName val="2-Référentiel UHA"/>
      <sheetName val="3-Maquette Licence Parcours x"/>
      <sheetName val="4-Corres. Compétences-Ressource"/>
      <sheetName val="5-Réorientation"/>
      <sheetName val="6-Correspondance BC RNCP-BC UHA"/>
      <sheetName val="test-Maquette v.Marie"/>
      <sheetName val="test-Maquette niv 3 v.Marie "/>
      <sheetName val="7-FAQ &amp; Lexique"/>
      <sheetName val="Maquette APC - niveau 1"/>
      <sheetName val="Indicateurs"/>
      <sheetName val="Maquette APC - niveau 2"/>
      <sheetName val="Corres. Compétences-Res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ain Bolli" id="{C330D09D-B448-904B-A299-9954F292FAB4}" userId="S::alain.bolli@uha.fr::931f76b2-5979-4338-9dab-18a23d168bc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workbookViewId="0">
      <selection activeCell="H2" sqref="H2"/>
    </sheetView>
  </sheetViews>
  <sheetFormatPr baseColWidth="10" defaultColWidth="8.85546875" defaultRowHeight="15" x14ac:dyDescent="0.25"/>
  <cols>
    <col min="8" max="8" width="23.42578125" customWidth="1"/>
  </cols>
  <sheetData>
    <row r="1" spans="1:9" x14ac:dyDescent="0.25">
      <c r="A1" t="e">
        <f>IF(#REF!="Ouvert",#REF!+#REF!+#REF!+#REF!+#REF!," ")</f>
        <v>#REF!</v>
      </c>
      <c r="B1" t="e">
        <f>IF(#REF!="Transversal",#REF!+#REF!+#REF!+#REF!+#REF!," ")</f>
        <v>#REF!</v>
      </c>
      <c r="C1" t="e">
        <f>IF(#REF!="Socle",#REF!+#REF!+#REF!+#REF!+#REF!," ")</f>
        <v>#REF!</v>
      </c>
      <c r="H1" t="s">
        <v>0</v>
      </c>
      <c r="I1" t="e">
        <f>SUM(A:A)</f>
        <v>#REF!</v>
      </c>
    </row>
    <row r="2" spans="1:9" x14ac:dyDescent="0.25">
      <c r="A2" t="e">
        <f>IF(#REF!="Ouvert",#REF!+#REF!+#REF!+#REF!+#REF!," ")</f>
        <v>#REF!</v>
      </c>
      <c r="B2" t="e">
        <f>IF(#REF!="Transversal",#REF!+#REF!+#REF!+#REF!+#REF!," ")</f>
        <v>#REF!</v>
      </c>
      <c r="C2" t="e">
        <f>IF(#REF!="Socle",#REF!+#REF!+#REF!+#REF!+#REF!," ")</f>
        <v>#REF!</v>
      </c>
    </row>
    <row r="3" spans="1:9" x14ac:dyDescent="0.25">
      <c r="A3" t="e">
        <f>IF(#REF!="Ouvert",#REF!+#REF!+#REF!+#REF!+#REF!," ")</f>
        <v>#REF!</v>
      </c>
      <c r="B3" t="e">
        <f>IF(#REF!="Transversal",#REF!+#REF!+#REF!+#REF!+#REF!," ")</f>
        <v>#REF!</v>
      </c>
      <c r="C3" t="e">
        <f>IF(#REF!="Socle",#REF!+#REF!+#REF!+#REF!+#REF!," ")</f>
        <v>#REF!</v>
      </c>
    </row>
    <row r="4" spans="1:9" x14ac:dyDescent="0.25">
      <c r="A4" t="e">
        <f>IF(#REF!="Ouvert",#REF!+#REF!+#REF!+#REF!+#REF!," ")</f>
        <v>#REF!</v>
      </c>
      <c r="B4" t="e">
        <f>IF(#REF!="Transversal",#REF!+#REF!+#REF!+#REF!+#REF!," ")</f>
        <v>#REF!</v>
      </c>
      <c r="C4" t="e">
        <f>IF(#REF!="Socle",#REF!+#REF!+#REF!+#REF!+#REF!," ")</f>
        <v>#REF!</v>
      </c>
    </row>
    <row r="5" spans="1:9" x14ac:dyDescent="0.25">
      <c r="A5" t="e">
        <f>IF(#REF!="Ouvert",#REF!+#REF!+#REF!+#REF!+#REF!," ")</f>
        <v>#REF!</v>
      </c>
      <c r="B5" t="e">
        <f>IF(#REF!="Transversal",#REF!+#REF!+#REF!+#REF!+#REF!," ")</f>
        <v>#REF!</v>
      </c>
      <c r="C5" t="e">
        <f>IF(#REF!="Socle",#REF!+#REF!+#REF!+#REF!+#REF!," ")</f>
        <v>#REF!</v>
      </c>
    </row>
    <row r="6" spans="1:9" x14ac:dyDescent="0.25">
      <c r="A6" t="e">
        <f>IF(#REF!="Ouvert",#REF!+#REF!+#REF!+#REF!+#REF!," ")</f>
        <v>#REF!</v>
      </c>
      <c r="B6" t="e">
        <f>IF(#REF!="Transversal",#REF!+#REF!+#REF!+#REF!+#REF!," ")</f>
        <v>#REF!</v>
      </c>
      <c r="C6" t="e">
        <f>IF(#REF!="Socle",#REF!+#REF!+#REF!+#REF!+#REF!," ")</f>
        <v>#REF!</v>
      </c>
    </row>
    <row r="7" spans="1:9" x14ac:dyDescent="0.25">
      <c r="A7" t="e">
        <f>IF(#REF!="Ouvert",#REF!+#REF!+#REF!+#REF!+#REF!," ")</f>
        <v>#REF!</v>
      </c>
      <c r="B7" t="e">
        <f>IF(#REF!="Transversal",#REF!+#REF!+#REF!+#REF!+#REF!," ")</f>
        <v>#REF!</v>
      </c>
      <c r="C7" t="e">
        <f>IF(#REF!="Socle",#REF!+#REF!+#REF!+#REF!+#REF!," ")</f>
        <v>#REF!</v>
      </c>
    </row>
    <row r="8" spans="1:9" x14ac:dyDescent="0.25">
      <c r="A8" t="e">
        <f>IF(#REF!="Ouvert",#REF!+#REF!+#REF!+#REF!+#REF!," ")</f>
        <v>#REF!</v>
      </c>
      <c r="B8" t="e">
        <f>IF(#REF!="Transversal",#REF!+#REF!+#REF!+#REF!+#REF!," ")</f>
        <v>#REF!</v>
      </c>
      <c r="C8" t="e">
        <f>IF(#REF!="Socle",#REF!+#REF!+#REF!+#REF!+#REF!," ")</f>
        <v>#REF!</v>
      </c>
    </row>
    <row r="9" spans="1:9" x14ac:dyDescent="0.25">
      <c r="A9" t="e">
        <f>IF(#REF!="Ouvert",#REF!+#REF!+#REF!+#REF!+#REF!," ")</f>
        <v>#REF!</v>
      </c>
      <c r="B9" t="e">
        <f>IF(#REF!="Transversal",#REF!+#REF!+#REF!+#REF!+#REF!," ")</f>
        <v>#REF!</v>
      </c>
      <c r="C9" t="e">
        <f>IF(#REF!="Socle",#REF!+#REF!+#REF!+#REF!+#REF!," ")</f>
        <v>#REF!</v>
      </c>
    </row>
    <row r="10" spans="1:9" x14ac:dyDescent="0.25">
      <c r="A10" t="e">
        <f>IF(#REF!="Ouvert",#REF!+#REF!+#REF!+#REF!+#REF!," ")</f>
        <v>#REF!</v>
      </c>
      <c r="B10" t="e">
        <f>IF(#REF!="Transversal",#REF!+#REF!+#REF!+#REF!+#REF!," ")</f>
        <v>#REF!</v>
      </c>
      <c r="C10" t="e">
        <f>IF(#REF!="Socle",#REF!+#REF!+#REF!+#REF!+#REF!," ")</f>
        <v>#REF!</v>
      </c>
    </row>
    <row r="11" spans="1:9" x14ac:dyDescent="0.25">
      <c r="A11" t="e">
        <f>IF(#REF!="Ouvert",#REF!+#REF!+#REF!+#REF!+#REF!," ")</f>
        <v>#REF!</v>
      </c>
      <c r="B11" t="e">
        <f>IF(#REF!="Transversal",#REF!+#REF!+#REF!+#REF!+#REF!," ")</f>
        <v>#REF!</v>
      </c>
      <c r="C11" t="e">
        <f>IF(#REF!="Socle",#REF!+#REF!+#REF!+#REF!+#REF!," ")</f>
        <v>#REF!</v>
      </c>
    </row>
    <row r="12" spans="1:9" x14ac:dyDescent="0.25">
      <c r="A12" t="e">
        <f>IF(#REF!="Ouvert",#REF!+#REF!+#REF!+#REF!+#REF!," ")</f>
        <v>#REF!</v>
      </c>
      <c r="B12" t="e">
        <f>IF(#REF!="Transversal",#REF!+#REF!+#REF!+#REF!+#REF!," ")</f>
        <v>#REF!</v>
      </c>
      <c r="C12" t="e">
        <f>IF(#REF!="Socle",#REF!+#REF!+#REF!+#REF!+#REF!," ")</f>
        <v>#REF!</v>
      </c>
    </row>
    <row r="13" spans="1:9" x14ac:dyDescent="0.25">
      <c r="A13" t="e">
        <f>IF(#REF!="Ouvert",#REF!+#REF!+#REF!+#REF!+#REF!," ")</f>
        <v>#REF!</v>
      </c>
      <c r="B13" t="e">
        <f>IF(#REF!="Transversal",#REF!+#REF!+#REF!+#REF!+#REF!," ")</f>
        <v>#REF!</v>
      </c>
      <c r="C13" t="e">
        <f>IF(#REF!="Socle",#REF!+#REF!+#REF!+#REF!+#REF!," ")</f>
        <v>#REF!</v>
      </c>
    </row>
    <row r="14" spans="1:9" x14ac:dyDescent="0.25">
      <c r="A14" t="e">
        <f>IF(#REF!="Ouvert",#REF!+#REF!+#REF!+#REF!+#REF!," ")</f>
        <v>#REF!</v>
      </c>
      <c r="B14" t="e">
        <f>IF(#REF!="Transversal",#REF!+#REF!+#REF!+#REF!+#REF!," ")</f>
        <v>#REF!</v>
      </c>
      <c r="C14" t="e">
        <f>IF(#REF!="Socle",#REF!+#REF!+#REF!+#REF!+#REF!," ")</f>
        <v>#REF!</v>
      </c>
    </row>
    <row r="15" spans="1:9" x14ac:dyDescent="0.25">
      <c r="A15" t="e">
        <f>IF(#REF!="Ouvert",#REF!+#REF!+#REF!+#REF!+#REF!," ")</f>
        <v>#REF!</v>
      </c>
      <c r="B15" t="e">
        <f>IF(#REF!="Transversal",#REF!+#REF!+#REF!+#REF!+#REF!," ")</f>
        <v>#REF!</v>
      </c>
      <c r="C15" t="e">
        <f>IF(#REF!="Socle",#REF!+#REF!+#REF!+#REF!+#REF!," ")</f>
        <v>#REF!</v>
      </c>
    </row>
    <row r="16" spans="1:9" x14ac:dyDescent="0.25">
      <c r="A16" t="e">
        <f>IF(#REF!="Ouvert",#REF!+#REF!+#REF!+#REF!+#REF!," ")</f>
        <v>#REF!</v>
      </c>
      <c r="B16" t="e">
        <f>IF(#REF!="Transversal",#REF!+#REF!+#REF!+#REF!+#REF!," ")</f>
        <v>#REF!</v>
      </c>
      <c r="C16" t="e">
        <f>IF(#REF!="Socle",#REF!+#REF!+#REF!+#REF!+#REF!," ")</f>
        <v>#REF!</v>
      </c>
    </row>
    <row r="17" spans="1:3" x14ac:dyDescent="0.25">
      <c r="A17" t="e">
        <f>IF(#REF!="Ouvert",#REF!+#REF!+#REF!+#REF!+#REF!," ")</f>
        <v>#REF!</v>
      </c>
      <c r="B17" t="e">
        <f>IF(#REF!="Transversal",#REF!+#REF!+#REF!+#REF!+#REF!," ")</f>
        <v>#REF!</v>
      </c>
      <c r="C17" t="e">
        <f>IF(#REF!="Socle",#REF!+#REF!+#REF!+#REF!+#REF!," ")</f>
        <v>#REF!</v>
      </c>
    </row>
    <row r="18" spans="1:3" x14ac:dyDescent="0.25">
      <c r="A18" t="e">
        <f>IF(#REF!="Ouvert",#REF!+#REF!+#REF!+#REF!+#REF!," ")</f>
        <v>#REF!</v>
      </c>
      <c r="B18" t="e">
        <f>IF(#REF!="Transversal",#REF!+#REF!+#REF!+#REF!+#REF!," ")</f>
        <v>#REF!</v>
      </c>
      <c r="C18" t="e">
        <f>IF(#REF!="Socle",#REF!+#REF!+#REF!+#REF!+#REF!," ")</f>
        <v>#REF!</v>
      </c>
    </row>
    <row r="19" spans="1:3" x14ac:dyDescent="0.25">
      <c r="A19" t="e">
        <f>IF(#REF!="Ouvert",#REF!+#REF!+#REF!+#REF!+#REF!," ")</f>
        <v>#REF!</v>
      </c>
      <c r="B19" t="e">
        <f>IF(#REF!="Transversal",#REF!+#REF!+#REF!+#REF!+#REF!," ")</f>
        <v>#REF!</v>
      </c>
      <c r="C19" t="e">
        <f>IF(#REF!="Socle",#REF!+#REF!+#REF!+#REF!+#REF!," ")</f>
        <v>#REF!</v>
      </c>
    </row>
    <row r="20" spans="1:3" x14ac:dyDescent="0.25">
      <c r="A20" t="e">
        <f>IF(#REF!="Ouvert",#REF!+#REF!+#REF!+#REF!+#REF!," ")</f>
        <v>#REF!</v>
      </c>
      <c r="B20" t="e">
        <f>IF(#REF!="Transversal",#REF!+#REF!+#REF!+#REF!+#REF!," ")</f>
        <v>#REF!</v>
      </c>
      <c r="C20" t="e">
        <f>IF(#REF!="Socle",#REF!+#REF!+#REF!+#REF!+#REF!," ")</f>
        <v>#REF!</v>
      </c>
    </row>
    <row r="21" spans="1:3" x14ac:dyDescent="0.25">
      <c r="A21" t="e">
        <f>IF(#REF!="Ouvert",#REF!+#REF!+#REF!+#REF!+#REF!," ")</f>
        <v>#REF!</v>
      </c>
      <c r="B21" t="e">
        <f>IF(#REF!="Transversal",#REF!+#REF!+#REF!+#REF!+#REF!," ")</f>
        <v>#REF!</v>
      </c>
      <c r="C21" t="e">
        <f>IF(#REF!="Socle",#REF!+#REF!+#REF!+#REF!+#REF!," ")</f>
        <v>#REF!</v>
      </c>
    </row>
    <row r="22" spans="1:3" x14ac:dyDescent="0.25">
      <c r="A22" t="e">
        <f>IF(#REF!="Ouvert",#REF!+#REF!+#REF!+#REF!+#REF!,0)</f>
        <v>#REF!</v>
      </c>
      <c r="B22" t="e">
        <f>IF(#REF!="Transversal",#REF!+#REF!+#REF!+#REF!+#REF!," ")</f>
        <v>#REF!</v>
      </c>
      <c r="C22" t="e">
        <f>IF(#REF!="Socle",#REF!+#REF!+#REF!+#REF!+#REF!," ")</f>
        <v>#REF!</v>
      </c>
    </row>
    <row r="23" spans="1:3" x14ac:dyDescent="0.25">
      <c r="A23" t="e">
        <f>IF(#REF!="Ouvert",#REF!+#REF!+#REF!+#REF!+#REF!,0)</f>
        <v>#REF!</v>
      </c>
      <c r="B23" t="e">
        <f>IF(#REF!="Transversal",#REF!+#REF!+#REF!+#REF!+#REF!," ")</f>
        <v>#REF!</v>
      </c>
      <c r="C23" t="e">
        <f>IF(#REF!="Socle",#REF!+#REF!+#REF!+#REF!+#REF!," ")</f>
        <v>#REF!</v>
      </c>
    </row>
    <row r="24" spans="1:3" x14ac:dyDescent="0.25">
      <c r="A24" t="e">
        <f>IF(#REF!="Ouvert",#REF!+#REF!+#REF!+#REF!+#REF!,0)</f>
        <v>#REF!</v>
      </c>
      <c r="B24" t="e">
        <f>IF(#REF!="Transversal",#REF!+#REF!+#REF!+#REF!+#REF!," ")</f>
        <v>#REF!</v>
      </c>
      <c r="C24" t="e">
        <f>IF(#REF!="Socle",#REF!+#REF!+#REF!+#REF!+#REF!," ")</f>
        <v>#REF!</v>
      </c>
    </row>
    <row r="25" spans="1:3" x14ac:dyDescent="0.25">
      <c r="A25" t="e">
        <f>IF(#REF!="Ouvert",#REF!+#REF!+#REF!+#REF!+#REF!,0)</f>
        <v>#REF!</v>
      </c>
      <c r="B25" t="e">
        <f>IF(#REF!="Transversal",#REF!+#REF!+#REF!+#REF!+#REF!," ")</f>
        <v>#REF!</v>
      </c>
      <c r="C25" t="e">
        <f>IF(#REF!="Socle",#REF!+#REF!+#REF!+#REF!+#REF!," ")</f>
        <v>#REF!</v>
      </c>
    </row>
    <row r="26" spans="1:3" x14ac:dyDescent="0.25">
      <c r="A26" t="e">
        <f>IF(#REF!="Ouvert",#REF!+#REF!+#REF!+#REF!+#REF!,0)</f>
        <v>#REF!</v>
      </c>
      <c r="B26" t="e">
        <f>IF(#REF!="Transversal",#REF!+#REF!+#REF!+#REF!+#REF!," ")</f>
        <v>#REF!</v>
      </c>
      <c r="C26" t="e">
        <f>IF(#REF!="Socle",#REF!+#REF!+#REF!+#REF!+#REF!," ")</f>
        <v>#REF!</v>
      </c>
    </row>
    <row r="27" spans="1:3" x14ac:dyDescent="0.25">
      <c r="A27" t="e">
        <f>IF(#REF!="Ouvert",#REF!+#REF!+#REF!+#REF!+#REF!,0)</f>
        <v>#REF!</v>
      </c>
      <c r="B27" t="e">
        <f>IF(#REF!="Transversal",#REF!+#REF!+#REF!+#REF!+#REF!," ")</f>
        <v>#REF!</v>
      </c>
      <c r="C27" t="e">
        <f>IF(#REF!="Socle",#REF!+#REF!+#REF!+#REF!+#REF!," ")</f>
        <v>#REF!</v>
      </c>
    </row>
    <row r="28" spans="1:3" x14ac:dyDescent="0.25">
      <c r="A28" t="e">
        <f>IF(#REF!="Ouvert",#REF!+#REF!+#REF!+#REF!+#REF!,0)</f>
        <v>#REF!</v>
      </c>
      <c r="B28" t="e">
        <f>IF(#REF!="Transversal",#REF!+#REF!+#REF!+#REF!+#REF!," ")</f>
        <v>#REF!</v>
      </c>
      <c r="C28" t="e">
        <f>IF(#REF!="Socle",#REF!+#REF!+#REF!+#REF!+#REF!," ")</f>
        <v>#REF!</v>
      </c>
    </row>
    <row r="29" spans="1:3" x14ac:dyDescent="0.25">
      <c r="A29" t="e">
        <f>IF(#REF!="Ouvert",#REF!+#REF!+#REF!+#REF!+#REF!,0)</f>
        <v>#REF!</v>
      </c>
      <c r="B29" t="e">
        <f>IF(#REF!="Transversal",#REF!+#REF!+#REF!+#REF!+#REF!," ")</f>
        <v>#REF!</v>
      </c>
      <c r="C29" t="e">
        <f>IF(#REF!="Socle",#REF!+#REF!+#REF!+#REF!+#REF!," ")</f>
        <v>#REF!</v>
      </c>
    </row>
    <row r="30" spans="1:3" x14ac:dyDescent="0.25">
      <c r="A30" t="e">
        <f>IF(#REF!="Ouvert",#REF!+#REF!+#REF!+#REF!+#REF!,0)</f>
        <v>#REF!</v>
      </c>
      <c r="B30" t="e">
        <f>IF(#REF!="Transversal",#REF!+#REF!+#REF!+#REF!+#REF!," ")</f>
        <v>#REF!</v>
      </c>
      <c r="C30" t="e">
        <f>IF(#REF!="Socle",#REF!+#REF!+#REF!+#REF!+#REF!," ")</f>
        <v>#REF!</v>
      </c>
    </row>
    <row r="31" spans="1:3" x14ac:dyDescent="0.25">
      <c r="A31" t="e">
        <f>IF(#REF!="Ouvert",#REF!+#REF!+#REF!+#REF!+#REF!,0)</f>
        <v>#REF!</v>
      </c>
      <c r="B31" t="e">
        <f>IF(#REF!="Transversal",#REF!+#REF!+#REF!+#REF!+#REF!," ")</f>
        <v>#REF!</v>
      </c>
      <c r="C31" t="e">
        <f>IF(#REF!="Socle",#REF!+#REF!+#REF!+#REF!+#REF!," ")</f>
        <v>#REF!</v>
      </c>
    </row>
    <row r="32" spans="1:3" x14ac:dyDescent="0.25">
      <c r="A32" t="e">
        <f>IF(#REF!="Ouvert",#REF!+#REF!+#REF!+#REF!+#REF!,0)</f>
        <v>#REF!</v>
      </c>
      <c r="B32" t="e">
        <f>IF(#REF!="Transversal",#REF!+#REF!+#REF!+#REF!+#REF!," ")</f>
        <v>#REF!</v>
      </c>
      <c r="C32" t="e">
        <f>IF(#REF!="Socle",#REF!+#REF!+#REF!+#REF!+#REF!," ")</f>
        <v>#REF!</v>
      </c>
    </row>
    <row r="33" spans="1:3" x14ac:dyDescent="0.25">
      <c r="A33" t="e">
        <f>IF(#REF!="Ouvert",#REF!+#REF!+#REF!+#REF!+#REF!,0)</f>
        <v>#REF!</v>
      </c>
      <c r="B33" t="e">
        <f>IF(#REF!="Transversal",#REF!+#REF!+#REF!+#REF!+#REF!," ")</f>
        <v>#REF!</v>
      </c>
      <c r="C33" t="e">
        <f>IF(#REF!="Socle",#REF!+#REF!+#REF!+#REF!+#REF!," ")</f>
        <v>#REF!</v>
      </c>
    </row>
    <row r="34" spans="1:3" x14ac:dyDescent="0.25">
      <c r="A34" t="e">
        <f>IF(#REF!="Ouvert",#REF!+#REF!+#REF!+#REF!+#REF!,0)</f>
        <v>#REF!</v>
      </c>
      <c r="B34" t="e">
        <f>IF(#REF!="Transversal",#REF!+#REF!+#REF!+#REF!+#REF!," ")</f>
        <v>#REF!</v>
      </c>
      <c r="C34" t="e">
        <f>IF(#REF!="Socle",#REF!+#REF!+#REF!+#REF!+#REF!," ")</f>
        <v>#REF!</v>
      </c>
    </row>
    <row r="35" spans="1:3" x14ac:dyDescent="0.25">
      <c r="A35" t="e">
        <f>IF(#REF!="Ouvert",#REF!+#REF!+#REF!+#REF!+#REF!,0)</f>
        <v>#REF!</v>
      </c>
      <c r="B35" t="e">
        <f>IF(#REF!="Transversal",#REF!+#REF!+#REF!+#REF!+#REF!," ")</f>
        <v>#REF!</v>
      </c>
      <c r="C35" t="e">
        <f>IF(#REF!="Socle",#REF!+#REF!+#REF!+#REF!+#REF!," ")</f>
        <v>#REF!</v>
      </c>
    </row>
    <row r="36" spans="1:3" x14ac:dyDescent="0.25">
      <c r="A36" t="e">
        <f>IF(#REF!="Ouvert",#REF!+#REF!+#REF!+#REF!+#REF!,0)</f>
        <v>#REF!</v>
      </c>
      <c r="B36" t="e">
        <f>IF(#REF!="Transversal",#REF!+#REF!+#REF!+#REF!+#REF!," ")</f>
        <v>#REF!</v>
      </c>
      <c r="C36" t="e">
        <f>IF(#REF!="Socle",#REF!+#REF!+#REF!+#REF!+#REF!," ")</f>
        <v>#REF!</v>
      </c>
    </row>
    <row r="37" spans="1:3" x14ac:dyDescent="0.25">
      <c r="A37" t="e">
        <f>IF(#REF!="Ouvert",#REF!+#REF!+#REF!+#REF!+#REF!,0)</f>
        <v>#REF!</v>
      </c>
      <c r="B37" t="e">
        <f>IF(#REF!="Transversal",#REF!+#REF!+#REF!+#REF!+#REF!," ")</f>
        <v>#REF!</v>
      </c>
      <c r="C37" t="e">
        <f>IF(#REF!="Socle",#REF!+#REF!+#REF!+#REF!+#REF!," ")</f>
        <v>#REF!</v>
      </c>
    </row>
    <row r="38" spans="1:3" x14ac:dyDescent="0.25">
      <c r="A38" t="e">
        <f>IF(#REF!="Ouvert",#REF!+#REF!+#REF!+#REF!+#REF!,0)</f>
        <v>#REF!</v>
      </c>
      <c r="B38" t="e">
        <f>IF(#REF!="Transversal",#REF!+#REF!+#REF!+#REF!+#REF!," ")</f>
        <v>#REF!</v>
      </c>
      <c r="C38" t="e">
        <f>IF(#REF!="Socle",#REF!+#REF!+#REF!+#REF!+#REF!," ")</f>
        <v>#REF!</v>
      </c>
    </row>
    <row r="39" spans="1:3" x14ac:dyDescent="0.25">
      <c r="A39" t="e">
        <f>IF(#REF!="Ouvert",#REF!+#REF!+#REF!+#REF!+#REF!,0)</f>
        <v>#REF!</v>
      </c>
      <c r="B39" t="e">
        <f>IF(#REF!="Transversal",#REF!+#REF!+#REF!+#REF!+#REF!," ")</f>
        <v>#REF!</v>
      </c>
      <c r="C39" t="e">
        <f>IF(#REF!="Socle",#REF!+#REF!+#REF!+#REF!+#REF!," ")</f>
        <v>#REF!</v>
      </c>
    </row>
    <row r="40" spans="1:3" x14ac:dyDescent="0.25">
      <c r="A40" t="e">
        <f>IF(#REF!="Ouvert",#REF!+#REF!+#REF!+#REF!+#REF!,0)</f>
        <v>#REF!</v>
      </c>
      <c r="B40" t="e">
        <f>IF(#REF!="Transversal",#REF!+#REF!+#REF!+#REF!+#REF!," ")</f>
        <v>#REF!</v>
      </c>
      <c r="C40" t="e">
        <f>IF(#REF!="Socle",#REF!+#REF!+#REF!+#REF!+#REF!," ")</f>
        <v>#REF!</v>
      </c>
    </row>
    <row r="41" spans="1:3" x14ac:dyDescent="0.25">
      <c r="A41" t="e">
        <f>IF(#REF!="Ouvert",#REF!+#REF!+#REF!+#REF!+#REF!,0)</f>
        <v>#REF!</v>
      </c>
      <c r="B41" t="e">
        <f>IF(#REF!="Transversal",#REF!+#REF!+#REF!+#REF!+#REF!," ")</f>
        <v>#REF!</v>
      </c>
      <c r="C41" t="e">
        <f>IF(#REF!="Socle",#REF!+#REF!+#REF!+#REF!+#REF!," ")</f>
        <v>#REF!</v>
      </c>
    </row>
    <row r="42" spans="1:3" x14ac:dyDescent="0.25">
      <c r="A42" t="e">
        <f>IF(#REF!="Ouvert",#REF!+#REF!+#REF!+#REF!+#REF!,0)</f>
        <v>#REF!</v>
      </c>
      <c r="B42" t="e">
        <f>IF(#REF!="Transversal",#REF!+#REF!+#REF!+#REF!+#REF!," ")</f>
        <v>#REF!</v>
      </c>
      <c r="C42" t="e">
        <f>IF(#REF!="Socle",#REF!+#REF!+#REF!+#REF!+#REF!," ")</f>
        <v>#REF!</v>
      </c>
    </row>
    <row r="43" spans="1:3" x14ac:dyDescent="0.25">
      <c r="A43" t="e">
        <f>IF(#REF!="Ouvert",#REF!+#REF!+#REF!+#REF!+#REF!,0)</f>
        <v>#REF!</v>
      </c>
      <c r="B43" t="e">
        <f>IF(#REF!="Transversal",#REF!+#REF!+#REF!+#REF!+#REF!," ")</f>
        <v>#REF!</v>
      </c>
      <c r="C43" t="e">
        <f>IF(#REF!="Socle",#REF!+#REF!+#REF!+#REF!+#REF!," ")</f>
        <v>#REF!</v>
      </c>
    </row>
    <row r="44" spans="1:3" x14ac:dyDescent="0.25">
      <c r="A44" t="e">
        <f>IF(#REF!="Ouvert",#REF!+#REF!+#REF!+#REF!+#REF!,0)</f>
        <v>#REF!</v>
      </c>
      <c r="B44" t="e">
        <f>IF(#REF!="Transversal",#REF!+#REF!+#REF!+#REF!+#REF!," ")</f>
        <v>#REF!</v>
      </c>
      <c r="C44" t="e">
        <f>IF(#REF!="Socle",#REF!+#REF!+#REF!+#REF!+#REF!," ")</f>
        <v>#REF!</v>
      </c>
    </row>
    <row r="45" spans="1:3" x14ac:dyDescent="0.25">
      <c r="A45" t="e">
        <f>IF(#REF!="Ouvert",#REF!+#REF!+#REF!+#REF!+#REF!,0)</f>
        <v>#REF!</v>
      </c>
      <c r="B45" t="e">
        <f>IF(#REF!="Transversal",#REF!+#REF!+#REF!+#REF!+#REF!," ")</f>
        <v>#REF!</v>
      </c>
      <c r="C45" t="e">
        <f>IF(#REF!="Socle",#REF!+#REF!+#REF!+#REF!+#REF!," ")</f>
        <v>#REF!</v>
      </c>
    </row>
    <row r="46" spans="1:3" x14ac:dyDescent="0.25">
      <c r="A46" t="e">
        <f>IF(#REF!="Ouvert",#REF!+#REF!+#REF!+#REF!+#REF!,0)</f>
        <v>#REF!</v>
      </c>
      <c r="B46" t="e">
        <f>IF(#REF!="Transversal",#REF!+#REF!+#REF!+#REF!+#REF!," ")</f>
        <v>#REF!</v>
      </c>
      <c r="C46" t="e">
        <f>IF(#REF!="Socle",#REF!+#REF!+#REF!+#REF!+#REF!," ")</f>
        <v>#REF!</v>
      </c>
    </row>
    <row r="47" spans="1:3" x14ac:dyDescent="0.25">
      <c r="A47" t="e">
        <f>IF(#REF!="Ouvert",#REF!+#REF!+#REF!+#REF!+#REF!,0)</f>
        <v>#REF!</v>
      </c>
      <c r="B47" t="e">
        <f>IF(#REF!="Transversal",#REF!+#REF!+#REF!+#REF!+#REF!," ")</f>
        <v>#REF!</v>
      </c>
      <c r="C47" t="e">
        <f>IF(#REF!="Socle",#REF!+#REF!+#REF!+#REF!+#REF!," ")</f>
        <v>#REF!</v>
      </c>
    </row>
    <row r="48" spans="1:3" x14ac:dyDescent="0.25">
      <c r="A48" t="e">
        <f>IF(#REF!="Ouvert",#REF!+#REF!+#REF!+#REF!+#REF!,0)</f>
        <v>#REF!</v>
      </c>
      <c r="B48" t="e">
        <f>IF(#REF!="Transversal",#REF!+#REF!+#REF!+#REF!+#REF!," ")</f>
        <v>#REF!</v>
      </c>
      <c r="C48" t="e">
        <f>IF(#REF!="Socle",#REF!+#REF!+#REF!+#REF!+#REF!," ")</f>
        <v>#REF!</v>
      </c>
    </row>
    <row r="49" spans="1:3" x14ac:dyDescent="0.25">
      <c r="A49" t="e">
        <f>IF(#REF!="Ouvert",#REF!+#REF!+#REF!+#REF!+#REF!,0)</f>
        <v>#REF!</v>
      </c>
      <c r="B49" t="e">
        <f>IF(#REF!="Transversal",#REF!+#REF!+#REF!+#REF!+#REF!," ")</f>
        <v>#REF!</v>
      </c>
      <c r="C49" t="e">
        <f>IF(#REF!="Socle",#REF!+#REF!+#REF!+#REF!+#REF!," ")</f>
        <v>#REF!</v>
      </c>
    </row>
    <row r="50" spans="1:3" x14ac:dyDescent="0.25">
      <c r="A50" t="e">
        <f>IF(#REF!="Ouvert",#REF!+#REF!+#REF!+#REF!+#REF!,0)</f>
        <v>#REF!</v>
      </c>
      <c r="B50" t="e">
        <f>IF(#REF!="Transversal",#REF!+#REF!+#REF!+#REF!+#REF!," ")</f>
        <v>#REF!</v>
      </c>
      <c r="C50" t="e">
        <f>IF(#REF!="Socle",#REF!+#REF!+#REF!+#REF!+#REF!," ")</f>
        <v>#REF!</v>
      </c>
    </row>
    <row r="51" spans="1:3" x14ac:dyDescent="0.25">
      <c r="A51" t="e">
        <f>IF(#REF!="Ouvert",#REF!+#REF!+#REF!+#REF!+#REF!,0)</f>
        <v>#REF!</v>
      </c>
      <c r="B51" t="e">
        <f>IF(#REF!="Transversal",#REF!+#REF!+#REF!+#REF!+#REF!," ")</f>
        <v>#REF!</v>
      </c>
      <c r="C51" t="e">
        <f>IF(#REF!="Socle",#REF!+#REF!+#REF!+#REF!+#REF!," ")</f>
        <v>#REF!</v>
      </c>
    </row>
    <row r="52" spans="1:3" x14ac:dyDescent="0.25">
      <c r="A52" t="e">
        <f>IF(#REF!="Ouvert",#REF!+#REF!+#REF!+#REF!+#REF!,0)</f>
        <v>#REF!</v>
      </c>
      <c r="B52" t="e">
        <f>IF(#REF!="Transversal",#REF!+#REF!+#REF!+#REF!+#REF!," ")</f>
        <v>#REF!</v>
      </c>
      <c r="C52" t="e">
        <f>IF(#REF!="Socle",#REF!+#REF!+#REF!+#REF!+#REF!," ")</f>
        <v>#REF!</v>
      </c>
    </row>
    <row r="53" spans="1:3" x14ac:dyDescent="0.25">
      <c r="A53" t="e">
        <f>IF(#REF!="Ouvert",#REF!+#REF!+#REF!+#REF!+#REF!,0)</f>
        <v>#REF!</v>
      </c>
      <c r="B53" t="e">
        <f>IF(#REF!="Transversal",#REF!+#REF!+#REF!+#REF!+#REF!," ")</f>
        <v>#REF!</v>
      </c>
      <c r="C53" t="e">
        <f>IF(#REF!="Socle",#REF!+#REF!+#REF!+#REF!+#REF!," ")</f>
        <v>#REF!</v>
      </c>
    </row>
    <row r="54" spans="1:3" x14ac:dyDescent="0.25">
      <c r="A54" t="e">
        <f>IF(#REF!="Ouvert",#REF!+#REF!+#REF!+#REF!+#REF!,0)</f>
        <v>#REF!</v>
      </c>
      <c r="B54" t="e">
        <f>IF(#REF!="Transversal",#REF!+#REF!+#REF!+#REF!+#REF!," ")</f>
        <v>#REF!</v>
      </c>
      <c r="C54" t="e">
        <f>IF(#REF!="Socle",#REF!+#REF!+#REF!+#REF!+#REF!," ")</f>
        <v>#REF!</v>
      </c>
    </row>
    <row r="55" spans="1:3" x14ac:dyDescent="0.25">
      <c r="A55" t="e">
        <f>IF(#REF!="Ouvert",#REF!+#REF!+#REF!+#REF!+#REF!,0)</f>
        <v>#REF!</v>
      </c>
      <c r="B55" t="e">
        <f>IF(#REF!="Transversal",#REF!+#REF!+#REF!+#REF!+#REF!," ")</f>
        <v>#REF!</v>
      </c>
      <c r="C55" t="e">
        <f>IF(#REF!="Socle",#REF!+#REF!+#REF!+#REF!+#REF!," ")</f>
        <v>#REF!</v>
      </c>
    </row>
    <row r="56" spans="1:3" x14ac:dyDescent="0.25">
      <c r="A56" t="e">
        <f>IF(#REF!="Ouvert",#REF!+#REF!+#REF!+#REF!+#REF!,0)</f>
        <v>#REF!</v>
      </c>
      <c r="B56" t="e">
        <f>IF(#REF!="Transversal",#REF!+#REF!+#REF!+#REF!+#REF!," ")</f>
        <v>#REF!</v>
      </c>
      <c r="C56" t="e">
        <f>IF(#REF!="Socle",#REF!+#REF!+#REF!+#REF!+#REF!," ")</f>
        <v>#REF!</v>
      </c>
    </row>
    <row r="57" spans="1:3" x14ac:dyDescent="0.25">
      <c r="A57" t="e">
        <f>IF(#REF!="Ouvert",#REF!+#REF!+#REF!+#REF!+#REF!,0)</f>
        <v>#REF!</v>
      </c>
      <c r="B57" t="e">
        <f>IF(#REF!="Transversal",#REF!+#REF!+#REF!+#REF!+#REF!," ")</f>
        <v>#REF!</v>
      </c>
      <c r="C57" t="e">
        <f>IF(#REF!="Socle",#REF!+#REF!+#REF!+#REF!+#REF!," ")</f>
        <v>#REF!</v>
      </c>
    </row>
    <row r="58" spans="1:3" x14ac:dyDescent="0.25">
      <c r="A58" t="e">
        <f>IF(#REF!="Ouvert",#REF!+#REF!+#REF!+#REF!+#REF!,0)</f>
        <v>#REF!</v>
      </c>
      <c r="B58" t="e">
        <f>IF(#REF!="Transversal",#REF!+#REF!+#REF!+#REF!+#REF!," ")</f>
        <v>#REF!</v>
      </c>
      <c r="C58" t="e">
        <f>IF(#REF!="Socle",#REF!+#REF!+#REF!+#REF!+#REF!," ")</f>
        <v>#REF!</v>
      </c>
    </row>
    <row r="59" spans="1:3" x14ac:dyDescent="0.25">
      <c r="A59" t="e">
        <f>IF(#REF!="Ouvert",#REF!+#REF!+#REF!+#REF!+#REF!,0)</f>
        <v>#REF!</v>
      </c>
      <c r="B59" t="e">
        <f>IF(#REF!="Transversal",#REF!+#REF!+#REF!+#REF!+#REF!," ")</f>
        <v>#REF!</v>
      </c>
      <c r="C59" t="e">
        <f>IF(#REF!="Socle",#REF!+#REF!+#REF!+#REF!+#REF!," ")</f>
        <v>#REF!</v>
      </c>
    </row>
    <row r="60" spans="1:3" x14ac:dyDescent="0.25">
      <c r="A60" t="e">
        <f>IF(#REF!="Ouvert",#REF!+#REF!+#REF!+#REF!+#REF!,0)</f>
        <v>#REF!</v>
      </c>
      <c r="B60" t="e">
        <f>IF(#REF!="Transversal",#REF!+#REF!+#REF!+#REF!+#REF!," ")</f>
        <v>#REF!</v>
      </c>
      <c r="C60" t="e">
        <f>IF(#REF!="Socle",#REF!+#REF!+#REF!+#REF!+#REF!," ")</f>
        <v>#REF!</v>
      </c>
    </row>
    <row r="61" spans="1:3" x14ac:dyDescent="0.25">
      <c r="A61" t="e">
        <f>IF(#REF!="Ouvert",#REF!+#REF!+#REF!+#REF!+#REF!,0)</f>
        <v>#REF!</v>
      </c>
      <c r="B61" t="e">
        <f>IF(#REF!="Transversal",#REF!+#REF!+#REF!+#REF!+#REF!," ")</f>
        <v>#REF!</v>
      </c>
      <c r="C61" t="e">
        <f>IF(#REF!="Socle",#REF!+#REF!+#REF!+#REF!+#REF!," ")</f>
        <v>#REF!</v>
      </c>
    </row>
    <row r="62" spans="1:3" x14ac:dyDescent="0.25">
      <c r="A62" t="e">
        <f>IF(#REF!="Ouvert",#REF!+#REF!+#REF!+#REF!+#REF!,0)</f>
        <v>#REF!</v>
      </c>
      <c r="B62" t="e">
        <f>IF(#REF!="Transversal",#REF!+#REF!+#REF!+#REF!+#REF!," ")</f>
        <v>#REF!</v>
      </c>
      <c r="C62" t="e">
        <f>IF(#REF!="Socle",#REF!+#REF!+#REF!+#REF!+#REF!," ")</f>
        <v>#REF!</v>
      </c>
    </row>
    <row r="63" spans="1:3" x14ac:dyDescent="0.25">
      <c r="A63" t="e">
        <f>IF(#REF!="Ouvert",#REF!+#REF!+#REF!+#REF!+#REF!,0)</f>
        <v>#REF!</v>
      </c>
      <c r="B63" t="e">
        <f>IF(#REF!="Transversal",#REF!+#REF!+#REF!+#REF!+#REF!," ")</f>
        <v>#REF!</v>
      </c>
      <c r="C63" t="e">
        <f>IF(#REF!="Socle",#REF!+#REF!+#REF!+#REF!+#REF!," ")</f>
        <v>#REF!</v>
      </c>
    </row>
    <row r="64" spans="1:3" x14ac:dyDescent="0.25">
      <c r="A64" t="e">
        <f>IF(#REF!="Ouvert",#REF!+#REF!+#REF!+#REF!+#REF!,0)</f>
        <v>#REF!</v>
      </c>
      <c r="B64" t="e">
        <f>IF(#REF!="Transversal",#REF!+#REF!+#REF!+#REF!+#REF!," ")</f>
        <v>#REF!</v>
      </c>
      <c r="C64" t="e">
        <f>IF(#REF!="Socle",#REF!+#REF!+#REF!+#REF!+#REF!," ")</f>
        <v>#REF!</v>
      </c>
    </row>
    <row r="65" spans="1:3" x14ac:dyDescent="0.25">
      <c r="A65" t="e">
        <f>IF(#REF!="Ouvert",#REF!+#REF!+#REF!+#REF!+#REF!,0)</f>
        <v>#REF!</v>
      </c>
      <c r="B65" t="e">
        <f>IF(#REF!="Transversal",#REF!+#REF!+#REF!+#REF!+#REF!," ")</f>
        <v>#REF!</v>
      </c>
      <c r="C65" t="e">
        <f>IF(#REF!="Socle",#REF!+#REF!+#REF!+#REF!+#REF!," ")</f>
        <v>#REF!</v>
      </c>
    </row>
    <row r="66" spans="1:3" x14ac:dyDescent="0.25">
      <c r="A66" t="e">
        <f>IF(#REF!="Ouvert",#REF!+#REF!+#REF!+#REF!+#REF!,0)</f>
        <v>#REF!</v>
      </c>
      <c r="B66" t="e">
        <f>IF(#REF!="Transversal",#REF!+#REF!+#REF!+#REF!+#REF!," ")</f>
        <v>#REF!</v>
      </c>
      <c r="C66" t="e">
        <f>IF(#REF!="Socle",#REF!+#REF!+#REF!+#REF!+#REF!," ")</f>
        <v>#REF!</v>
      </c>
    </row>
    <row r="67" spans="1:3" x14ac:dyDescent="0.25">
      <c r="A67" t="e">
        <f>IF(#REF!="Ouvert",#REF!+#REF!+#REF!+#REF!+#REF!,0)</f>
        <v>#REF!</v>
      </c>
      <c r="B67" t="e">
        <f>IF(#REF!="Transversal",#REF!+#REF!+#REF!+#REF!+#REF!," ")</f>
        <v>#REF!</v>
      </c>
      <c r="C67" t="e">
        <f>IF(#REF!="Socle",#REF!+#REF!+#REF!+#REF!+#REF!," ")</f>
        <v>#REF!</v>
      </c>
    </row>
    <row r="68" spans="1:3" x14ac:dyDescent="0.25">
      <c r="A68" t="e">
        <f>IF(#REF!="Ouvert",#REF!+#REF!+#REF!+#REF!+#REF!,0)</f>
        <v>#REF!</v>
      </c>
      <c r="B68" t="e">
        <f>IF(#REF!="Transversal",#REF!+#REF!+#REF!+#REF!+#REF!," ")</f>
        <v>#REF!</v>
      </c>
      <c r="C68" t="e">
        <f>IF(#REF!="Socle",#REF!+#REF!+#REF!+#REF!+#REF!," ")</f>
        <v>#REF!</v>
      </c>
    </row>
    <row r="69" spans="1:3" x14ac:dyDescent="0.25">
      <c r="A69" t="e">
        <f>IF(#REF!="Ouvert",#REF!+#REF!+#REF!+#REF!+#REF!,0)</f>
        <v>#REF!</v>
      </c>
      <c r="B69" t="e">
        <f>IF(#REF!="Transversal",#REF!+#REF!+#REF!+#REF!+#REF!," ")</f>
        <v>#REF!</v>
      </c>
      <c r="C69" t="e">
        <f>IF(#REF!="Socle",#REF!+#REF!+#REF!+#REF!+#REF!," ")</f>
        <v>#REF!</v>
      </c>
    </row>
    <row r="70" spans="1:3" x14ac:dyDescent="0.25">
      <c r="A70" t="e">
        <f>IF(#REF!="Ouvert",#REF!+#REF!+#REF!+#REF!+#REF!,0)</f>
        <v>#REF!</v>
      </c>
      <c r="B70" t="e">
        <f>IF(#REF!="Transversal",#REF!+#REF!+#REF!+#REF!+#REF!," ")</f>
        <v>#REF!</v>
      </c>
      <c r="C70" t="e">
        <f>IF(#REF!="Socle",#REF!+#REF!+#REF!+#REF!+#REF!," ")</f>
        <v>#REF!</v>
      </c>
    </row>
    <row r="71" spans="1:3" x14ac:dyDescent="0.25">
      <c r="A71" t="e">
        <f>IF(#REF!="Ouvert",#REF!+#REF!+#REF!+#REF!+#REF!,0)</f>
        <v>#REF!</v>
      </c>
      <c r="B71" t="e">
        <f>IF(#REF!="Transversal",#REF!+#REF!+#REF!+#REF!+#REF!," ")</f>
        <v>#REF!</v>
      </c>
      <c r="C71" t="e">
        <f>IF(#REF!="Socle",#REF!+#REF!+#REF!+#REF!+#REF!," 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67"/>
  <sheetViews>
    <sheetView tabSelected="1" zoomScale="90" zoomScaleNormal="90" workbookViewId="0">
      <pane xSplit="3" ySplit="5" topLeftCell="D6" activePane="bottomRight" state="frozen"/>
      <selection activeCell="U19" sqref="U19"/>
      <selection pane="topRight" activeCell="U19" sqref="U19"/>
      <selection pane="bottomLeft" activeCell="U19" sqref="U19"/>
      <selection pane="bottomRight" activeCell="H64" sqref="H64"/>
    </sheetView>
  </sheetViews>
  <sheetFormatPr baseColWidth="10" defaultColWidth="11.42578125" defaultRowHeight="15" x14ac:dyDescent="0.25"/>
  <cols>
    <col min="1" max="1" width="16.42578125" style="1" customWidth="1"/>
    <col min="2" max="2" width="24.7109375" style="1" customWidth="1"/>
    <col min="3" max="3" width="32.140625" style="137" customWidth="1"/>
    <col min="4" max="4" width="9.42578125" style="139" customWidth="1"/>
    <col min="5" max="5" width="14.42578125" style="1" customWidth="1"/>
    <col min="6" max="6" width="12.140625" style="7" customWidth="1"/>
    <col min="7" max="7" width="5.42578125" customWidth="1"/>
    <col min="8" max="8" width="4.85546875" customWidth="1"/>
    <col min="9" max="9" width="3.85546875" customWidth="1"/>
    <col min="10" max="10" width="3.42578125" customWidth="1"/>
    <col min="11" max="12" width="6.42578125" customWidth="1"/>
    <col min="13" max="13" width="6" customWidth="1"/>
    <col min="14" max="14" width="9.42578125" customWidth="1"/>
    <col min="15" max="15" width="11" customWidth="1"/>
    <col min="16" max="16" width="7.42578125" customWidth="1"/>
    <col min="17" max="17" width="8.42578125" customWidth="1"/>
    <col min="18" max="18" width="5.42578125" style="7" customWidth="1"/>
    <col min="19" max="19" width="5.42578125" customWidth="1"/>
    <col min="20" max="20" width="17" customWidth="1"/>
    <col min="21" max="21" width="20.42578125" style="7" customWidth="1"/>
    <col min="22" max="22" width="17.5703125" style="7" customWidth="1"/>
    <col min="23" max="23" width="19.42578125" style="61" customWidth="1"/>
    <col min="24" max="24" width="10" customWidth="1"/>
  </cols>
  <sheetData>
    <row r="1" spans="1:24" x14ac:dyDescent="0.25">
      <c r="A1" s="114"/>
      <c r="B1" s="114"/>
      <c r="C1" s="115"/>
    </row>
    <row r="2" spans="1:24" ht="15.75" x14ac:dyDescent="0.25">
      <c r="A2" s="5"/>
      <c r="B2" s="5"/>
      <c r="C2" s="121"/>
      <c r="D2" s="140">
        <f>COUNTIF(CommunMention,"Oui")</f>
        <v>38</v>
      </c>
      <c r="E2" s="70"/>
      <c r="F2" s="36" t="s">
        <v>5</v>
      </c>
      <c r="J2" s="61">
        <f>SUM(TotalTP)/2</f>
        <v>0</v>
      </c>
      <c r="K2" s="7">
        <f>SUM(TotalProjetEns)/2</f>
        <v>0</v>
      </c>
      <c r="L2" s="7"/>
      <c r="M2" s="37">
        <f>SUM(TotalECUE)/2</f>
        <v>812</v>
      </c>
      <c r="N2" s="12">
        <f>SUM(TotalProjet)/2</f>
        <v>395</v>
      </c>
      <c r="P2" s="12">
        <f>SUM(TotalStageEtudiant)/2</f>
        <v>2505</v>
      </c>
      <c r="Q2" s="12">
        <f>SUM(TotalTutorat)/2</f>
        <v>0</v>
      </c>
      <c r="T2" s="12">
        <f>SUM(TotalECTS)/2</f>
        <v>120</v>
      </c>
    </row>
    <row r="3" spans="1:24" ht="48" customHeight="1" x14ac:dyDescent="0.25">
      <c r="A3" s="80" t="s">
        <v>6</v>
      </c>
      <c r="B3" s="81"/>
      <c r="C3" s="82"/>
      <c r="D3" s="141"/>
      <c r="E3" s="38"/>
      <c r="F3" s="39"/>
      <c r="G3" s="91" t="s">
        <v>7</v>
      </c>
      <c r="H3" s="91"/>
      <c r="I3" s="91"/>
      <c r="J3" s="91"/>
      <c r="K3" s="91"/>
      <c r="L3" s="91"/>
      <c r="M3" s="91"/>
      <c r="N3" s="100" t="s">
        <v>8</v>
      </c>
      <c r="O3" s="101"/>
      <c r="P3" s="101"/>
      <c r="Q3" s="102"/>
      <c r="R3" s="110" t="s">
        <v>9</v>
      </c>
      <c r="S3" s="111"/>
      <c r="T3" s="111"/>
      <c r="U3" s="111"/>
      <c r="V3" s="111"/>
      <c r="W3" s="62" t="s">
        <v>10</v>
      </c>
      <c r="X3" s="54"/>
    </row>
    <row r="4" spans="1:24" ht="48" customHeight="1" x14ac:dyDescent="0.25">
      <c r="A4" s="76" t="s">
        <v>11</v>
      </c>
      <c r="B4" s="76" t="s">
        <v>12</v>
      </c>
      <c r="C4" s="122" t="s">
        <v>13</v>
      </c>
      <c r="D4" s="152" t="s">
        <v>14</v>
      </c>
      <c r="E4" s="148" t="s">
        <v>15</v>
      </c>
      <c r="F4" s="153" t="s">
        <v>16</v>
      </c>
      <c r="G4" s="92"/>
      <c r="H4" s="92"/>
      <c r="I4" s="92"/>
      <c r="J4" s="92"/>
      <c r="K4" s="92"/>
      <c r="L4" s="92"/>
      <c r="M4" s="92"/>
      <c r="N4" s="18" t="s">
        <v>17</v>
      </c>
      <c r="O4" s="103" t="s">
        <v>18</v>
      </c>
      <c r="P4" s="104"/>
      <c r="Q4" s="19" t="s">
        <v>19</v>
      </c>
      <c r="R4" s="107" t="s">
        <v>20</v>
      </c>
      <c r="S4" s="107" t="s">
        <v>21</v>
      </c>
      <c r="T4" s="105" t="s">
        <v>22</v>
      </c>
      <c r="U4" s="109" t="s">
        <v>23</v>
      </c>
      <c r="V4" s="109"/>
      <c r="W4" s="109"/>
      <c r="X4" s="83" t="s">
        <v>24</v>
      </c>
    </row>
    <row r="5" spans="1:24" s="35" customFormat="1" ht="108" customHeight="1" thickBot="1" x14ac:dyDescent="0.3">
      <c r="A5" s="77"/>
      <c r="B5" s="77"/>
      <c r="C5" s="123"/>
      <c r="D5" s="150"/>
      <c r="E5" s="138"/>
      <c r="F5" s="151"/>
      <c r="G5" s="42" t="s">
        <v>1</v>
      </c>
      <c r="H5" s="40" t="s">
        <v>2</v>
      </c>
      <c r="I5" s="31" t="s">
        <v>3</v>
      </c>
      <c r="J5" s="32" t="s">
        <v>4</v>
      </c>
      <c r="K5" s="41" t="s">
        <v>25</v>
      </c>
      <c r="L5" s="44" t="s">
        <v>26</v>
      </c>
      <c r="M5" s="32" t="s">
        <v>27</v>
      </c>
      <c r="N5" s="33" t="s">
        <v>28</v>
      </c>
      <c r="O5" s="33" t="s">
        <v>29</v>
      </c>
      <c r="P5" s="33" t="s">
        <v>30</v>
      </c>
      <c r="Q5" s="33" t="s">
        <v>31</v>
      </c>
      <c r="R5" s="108"/>
      <c r="S5" s="108"/>
      <c r="T5" s="106"/>
      <c r="U5" s="34" t="s">
        <v>32</v>
      </c>
      <c r="V5" s="34" t="s">
        <v>33</v>
      </c>
      <c r="W5" s="63" t="s">
        <v>34</v>
      </c>
      <c r="X5" s="84"/>
    </row>
    <row r="6" spans="1:24" ht="44.25" customHeight="1" x14ac:dyDescent="0.25">
      <c r="A6" s="16" t="s">
        <v>35</v>
      </c>
      <c r="B6" s="15"/>
      <c r="C6" s="124"/>
      <c r="D6" s="143"/>
      <c r="E6" s="143"/>
      <c r="F6" s="14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7"/>
      <c r="S6" s="15"/>
      <c r="T6" s="15"/>
      <c r="U6" s="15"/>
      <c r="V6" s="15"/>
      <c r="W6" s="64"/>
      <c r="X6" s="15"/>
    </row>
    <row r="7" spans="1:24" ht="48.75" customHeight="1" x14ac:dyDescent="0.25">
      <c r="A7" s="79" t="s">
        <v>36</v>
      </c>
      <c r="B7" s="78" t="s">
        <v>37</v>
      </c>
      <c r="C7" s="125" t="s">
        <v>38</v>
      </c>
      <c r="D7" s="73" t="s">
        <v>39</v>
      </c>
      <c r="E7" s="23" t="s">
        <v>40</v>
      </c>
      <c r="F7" s="30" t="s">
        <v>41</v>
      </c>
      <c r="G7" s="10">
        <v>32</v>
      </c>
      <c r="H7" s="11"/>
      <c r="I7" s="11"/>
      <c r="J7" s="11"/>
      <c r="K7" s="11"/>
      <c r="L7" s="11"/>
      <c r="M7" s="25">
        <f>SUM(G7:K7)</f>
        <v>32</v>
      </c>
      <c r="N7" s="10"/>
      <c r="O7" s="10"/>
      <c r="P7" s="10"/>
      <c r="Q7" s="45"/>
      <c r="R7" s="50">
        <v>2</v>
      </c>
      <c r="S7" s="87">
        <v>6</v>
      </c>
      <c r="T7" s="85">
        <v>18</v>
      </c>
      <c r="U7" s="74" t="s">
        <v>42</v>
      </c>
      <c r="V7" s="74" t="s">
        <v>42</v>
      </c>
      <c r="W7" s="74" t="s">
        <v>43</v>
      </c>
      <c r="X7" s="53"/>
    </row>
    <row r="8" spans="1:24" x14ac:dyDescent="0.25">
      <c r="A8" s="79"/>
      <c r="B8" s="78"/>
      <c r="C8" s="126" t="s">
        <v>44</v>
      </c>
      <c r="D8" s="73" t="s">
        <v>39</v>
      </c>
      <c r="E8" s="23" t="s">
        <v>40</v>
      </c>
      <c r="F8" s="30" t="s">
        <v>41</v>
      </c>
      <c r="G8" s="10">
        <v>32</v>
      </c>
      <c r="H8" s="11"/>
      <c r="I8" s="11"/>
      <c r="J8" s="11"/>
      <c r="K8" s="11"/>
      <c r="L8" s="11"/>
      <c r="M8" s="25">
        <f t="shared" ref="M8:M24" si="0">SUM(G8:K8)</f>
        <v>32</v>
      </c>
      <c r="N8" s="10"/>
      <c r="O8" s="10"/>
      <c r="P8" s="10"/>
      <c r="Q8" s="45"/>
      <c r="R8" s="50">
        <v>2</v>
      </c>
      <c r="S8" s="88"/>
      <c r="T8" s="86"/>
      <c r="U8" s="116"/>
      <c r="V8" s="116"/>
      <c r="W8" s="75"/>
      <c r="X8" s="53"/>
    </row>
    <row r="9" spans="1:24" ht="14.25" customHeight="1" x14ac:dyDescent="0.25">
      <c r="A9" s="79"/>
      <c r="B9" s="78"/>
      <c r="C9" s="127" t="s">
        <v>45</v>
      </c>
      <c r="D9" s="73" t="s">
        <v>39</v>
      </c>
      <c r="E9" s="23" t="s">
        <v>40</v>
      </c>
      <c r="F9" s="30" t="s">
        <v>41</v>
      </c>
      <c r="G9" s="29">
        <v>32</v>
      </c>
      <c r="H9" s="22"/>
      <c r="I9" s="22"/>
      <c r="J9" s="11"/>
      <c r="K9" s="11"/>
      <c r="L9" s="11"/>
      <c r="M9" s="25">
        <f t="shared" si="0"/>
        <v>32</v>
      </c>
      <c r="N9" s="29"/>
      <c r="O9" s="22"/>
      <c r="P9" s="22"/>
      <c r="Q9" s="46"/>
      <c r="R9" s="50">
        <v>2</v>
      </c>
      <c r="S9" s="88"/>
      <c r="T9" s="86"/>
      <c r="U9" s="117"/>
      <c r="V9" s="117"/>
      <c r="W9" s="75"/>
      <c r="X9" s="53"/>
    </row>
    <row r="10" spans="1:24" ht="21" customHeight="1" x14ac:dyDescent="0.25">
      <c r="A10" s="79"/>
      <c r="B10" s="78"/>
      <c r="C10" s="127" t="s">
        <v>46</v>
      </c>
      <c r="D10" s="73" t="s">
        <v>39</v>
      </c>
      <c r="E10" s="23" t="s">
        <v>40</v>
      </c>
      <c r="F10" s="30" t="s">
        <v>41</v>
      </c>
      <c r="G10" s="8"/>
      <c r="H10" s="4"/>
      <c r="I10" s="4">
        <v>15</v>
      </c>
      <c r="J10" s="11"/>
      <c r="K10" s="4"/>
      <c r="L10" s="4"/>
      <c r="M10" s="25">
        <f t="shared" si="0"/>
        <v>15</v>
      </c>
      <c r="N10" s="4"/>
      <c r="O10" s="4"/>
      <c r="P10" s="4"/>
      <c r="Q10" s="47"/>
      <c r="R10" s="50">
        <v>1</v>
      </c>
      <c r="S10" s="88"/>
      <c r="T10" s="86"/>
      <c r="U10" s="58" t="s">
        <v>47</v>
      </c>
      <c r="V10" s="20"/>
      <c r="W10" s="75"/>
      <c r="X10" s="53"/>
    </row>
    <row r="11" spans="1:24" ht="25.5" customHeight="1" x14ac:dyDescent="0.25">
      <c r="A11" s="79"/>
      <c r="B11" s="78"/>
      <c r="C11" s="127" t="s">
        <v>48</v>
      </c>
      <c r="D11" s="73" t="s">
        <v>39</v>
      </c>
      <c r="E11" s="23" t="s">
        <v>40</v>
      </c>
      <c r="F11" s="30" t="s">
        <v>41</v>
      </c>
      <c r="G11" s="8"/>
      <c r="H11" s="4"/>
      <c r="I11" s="4">
        <v>15</v>
      </c>
      <c r="J11" s="11"/>
      <c r="K11" s="4"/>
      <c r="L11" s="4"/>
      <c r="M11" s="25">
        <f t="shared" si="0"/>
        <v>15</v>
      </c>
      <c r="N11" s="4"/>
      <c r="O11" s="4"/>
      <c r="P11" s="4"/>
      <c r="Q11" s="47"/>
      <c r="R11" s="50">
        <v>1</v>
      </c>
      <c r="S11" s="90"/>
      <c r="T11" s="89"/>
      <c r="U11" s="58" t="s">
        <v>47</v>
      </c>
      <c r="V11" s="20"/>
      <c r="W11" s="75"/>
      <c r="X11" s="53"/>
    </row>
    <row r="12" spans="1:24" ht="51.75" customHeight="1" x14ac:dyDescent="0.25">
      <c r="A12" s="74" t="s">
        <v>49</v>
      </c>
      <c r="B12" s="97" t="s">
        <v>50</v>
      </c>
      <c r="C12" s="128" t="s">
        <v>51</v>
      </c>
      <c r="D12" s="73" t="s">
        <v>39</v>
      </c>
      <c r="E12" s="23" t="s">
        <v>40</v>
      </c>
      <c r="F12" s="30" t="s">
        <v>41</v>
      </c>
      <c r="G12" s="9">
        <v>32</v>
      </c>
      <c r="H12" s="4"/>
      <c r="I12" s="4"/>
      <c r="J12" s="11"/>
      <c r="K12" s="24"/>
      <c r="L12" s="24"/>
      <c r="M12" s="25">
        <f t="shared" si="0"/>
        <v>32</v>
      </c>
      <c r="N12" s="43"/>
      <c r="O12" s="3"/>
      <c r="P12" s="3"/>
      <c r="Q12" s="48"/>
      <c r="R12" s="50">
        <v>1</v>
      </c>
      <c r="S12" s="87">
        <v>3</v>
      </c>
      <c r="T12" s="85">
        <v>9</v>
      </c>
      <c r="U12" s="59" t="s">
        <v>52</v>
      </c>
      <c r="V12" s="59"/>
      <c r="W12" s="75"/>
      <c r="X12" s="53"/>
    </row>
    <row r="13" spans="1:24" ht="27.75" customHeight="1" x14ac:dyDescent="0.25">
      <c r="A13" s="75"/>
      <c r="B13" s="93"/>
      <c r="C13" s="129" t="s">
        <v>53</v>
      </c>
      <c r="D13" s="73"/>
      <c r="E13" s="23"/>
      <c r="F13" s="30"/>
      <c r="G13" s="9">
        <v>48</v>
      </c>
      <c r="H13" s="4"/>
      <c r="I13" s="4"/>
      <c r="J13" s="11"/>
      <c r="K13" s="24"/>
      <c r="L13" s="24"/>
      <c r="M13" s="25">
        <f t="shared" si="0"/>
        <v>48</v>
      </c>
      <c r="N13" s="43"/>
      <c r="O13" s="3"/>
      <c r="P13" s="3"/>
      <c r="Q13" s="48"/>
      <c r="R13" s="50"/>
      <c r="S13" s="88"/>
      <c r="T13" s="86"/>
      <c r="U13" s="59"/>
      <c r="V13" s="59"/>
      <c r="W13" s="75"/>
      <c r="X13" s="53"/>
    </row>
    <row r="14" spans="1:24" ht="30" customHeight="1" x14ac:dyDescent="0.25">
      <c r="A14" s="75"/>
      <c r="B14" s="93"/>
      <c r="C14" s="129" t="s">
        <v>54</v>
      </c>
      <c r="D14" s="73" t="s">
        <v>39</v>
      </c>
      <c r="E14" s="23" t="s">
        <v>40</v>
      </c>
      <c r="F14" s="30" t="s">
        <v>41</v>
      </c>
      <c r="G14" s="9"/>
      <c r="H14" s="4"/>
      <c r="I14" s="4"/>
      <c r="J14" s="11"/>
      <c r="K14" s="24"/>
      <c r="L14" s="24"/>
      <c r="M14" s="25">
        <f t="shared" si="0"/>
        <v>0</v>
      </c>
      <c r="N14" s="43"/>
      <c r="O14" s="3"/>
      <c r="P14" s="3"/>
      <c r="Q14" s="48"/>
      <c r="R14" s="50">
        <v>1</v>
      </c>
      <c r="S14" s="88"/>
      <c r="T14" s="86"/>
      <c r="U14" s="59" t="s">
        <v>52</v>
      </c>
      <c r="V14" s="13"/>
      <c r="W14" s="75"/>
      <c r="X14" s="53"/>
    </row>
    <row r="15" spans="1:24" x14ac:dyDescent="0.25">
      <c r="A15" s="75"/>
      <c r="B15" s="93"/>
      <c r="C15" s="129" t="s">
        <v>55</v>
      </c>
      <c r="D15" s="73" t="s">
        <v>39</v>
      </c>
      <c r="E15" s="23" t="s">
        <v>40</v>
      </c>
      <c r="F15" s="30" t="s">
        <v>41</v>
      </c>
      <c r="G15" s="9"/>
      <c r="H15" s="4"/>
      <c r="I15" s="4"/>
      <c r="J15" s="11"/>
      <c r="K15" s="24"/>
      <c r="L15" s="24"/>
      <c r="M15" s="25">
        <f t="shared" si="0"/>
        <v>0</v>
      </c>
      <c r="N15" s="6"/>
      <c r="O15" s="2"/>
      <c r="P15" s="2"/>
      <c r="Q15" s="49"/>
      <c r="R15" s="50">
        <v>1</v>
      </c>
      <c r="S15" s="88"/>
      <c r="T15" s="86"/>
      <c r="U15" s="59" t="s">
        <v>56</v>
      </c>
      <c r="V15" s="13"/>
      <c r="W15" s="75"/>
      <c r="X15" s="53"/>
    </row>
    <row r="16" spans="1:24" x14ac:dyDescent="0.25">
      <c r="A16" s="75"/>
      <c r="B16" s="93"/>
      <c r="C16" s="129" t="s">
        <v>57</v>
      </c>
      <c r="D16" s="73" t="s">
        <v>39</v>
      </c>
      <c r="E16" s="23" t="s">
        <v>40</v>
      </c>
      <c r="F16" s="30" t="s">
        <v>41</v>
      </c>
      <c r="G16" s="9"/>
      <c r="H16" s="4"/>
      <c r="I16" s="4"/>
      <c r="J16" s="11"/>
      <c r="K16" s="24"/>
      <c r="L16" s="24"/>
      <c r="M16" s="25">
        <f t="shared" si="0"/>
        <v>0</v>
      </c>
      <c r="N16" s="6"/>
      <c r="O16" s="2"/>
      <c r="P16" s="2"/>
      <c r="Q16" s="49"/>
      <c r="R16" s="50">
        <v>1</v>
      </c>
      <c r="S16" s="88"/>
      <c r="T16" s="86"/>
      <c r="U16" s="59" t="s">
        <v>52</v>
      </c>
      <c r="V16" s="13"/>
      <c r="W16" s="75"/>
      <c r="X16" s="53"/>
    </row>
    <row r="17" spans="1:24" x14ac:dyDescent="0.25">
      <c r="A17" s="75"/>
      <c r="B17" s="93"/>
      <c r="C17" s="130" t="s">
        <v>58</v>
      </c>
      <c r="D17" s="73" t="s">
        <v>39</v>
      </c>
      <c r="E17" s="23" t="s">
        <v>40</v>
      </c>
      <c r="F17" s="30" t="s">
        <v>41</v>
      </c>
      <c r="G17" s="9"/>
      <c r="H17" s="4"/>
      <c r="I17" s="4"/>
      <c r="J17" s="11"/>
      <c r="K17" s="24"/>
      <c r="L17" s="24"/>
      <c r="M17" s="25">
        <f t="shared" ref="M17:M19" si="1">SUM(G17:K17)</f>
        <v>0</v>
      </c>
      <c r="N17" s="6"/>
      <c r="O17" s="2"/>
      <c r="P17" s="2"/>
      <c r="Q17" s="49"/>
      <c r="R17" s="50">
        <v>1</v>
      </c>
      <c r="S17" s="88"/>
      <c r="T17" s="86"/>
      <c r="U17" s="59" t="s">
        <v>59</v>
      </c>
      <c r="V17" s="13"/>
      <c r="W17" s="75"/>
      <c r="X17" s="53"/>
    </row>
    <row r="18" spans="1:24" x14ac:dyDescent="0.25">
      <c r="A18" s="75"/>
      <c r="B18" s="93"/>
      <c r="C18" s="130" t="s">
        <v>60</v>
      </c>
      <c r="D18" s="73" t="s">
        <v>39</v>
      </c>
      <c r="E18" s="23" t="s">
        <v>40</v>
      </c>
      <c r="F18" s="30" t="s">
        <v>41</v>
      </c>
      <c r="G18" s="9"/>
      <c r="H18" s="4"/>
      <c r="I18" s="4"/>
      <c r="J18" s="11"/>
      <c r="K18" s="24"/>
      <c r="L18" s="24"/>
      <c r="M18" s="25">
        <f t="shared" si="1"/>
        <v>0</v>
      </c>
      <c r="N18" s="6"/>
      <c r="O18" s="2"/>
      <c r="P18" s="2"/>
      <c r="Q18" s="49"/>
      <c r="R18" s="50">
        <v>0.5</v>
      </c>
      <c r="S18" s="88"/>
      <c r="T18" s="86"/>
      <c r="U18" s="59" t="s">
        <v>52</v>
      </c>
      <c r="V18" s="13"/>
      <c r="W18" s="75"/>
      <c r="X18" s="53"/>
    </row>
    <row r="19" spans="1:24" x14ac:dyDescent="0.25">
      <c r="A19" s="75"/>
      <c r="B19" s="93"/>
      <c r="C19" s="130" t="s">
        <v>61</v>
      </c>
      <c r="D19" s="73" t="s">
        <v>39</v>
      </c>
      <c r="E19" s="23" t="s">
        <v>40</v>
      </c>
      <c r="F19" s="30" t="s">
        <v>41</v>
      </c>
      <c r="G19" s="9"/>
      <c r="H19" s="4"/>
      <c r="I19" s="4"/>
      <c r="J19" s="11"/>
      <c r="K19" s="24"/>
      <c r="L19" s="24"/>
      <c r="M19" s="25">
        <f t="shared" si="1"/>
        <v>0</v>
      </c>
      <c r="N19" s="6"/>
      <c r="O19" s="2"/>
      <c r="P19" s="2"/>
      <c r="Q19" s="49"/>
      <c r="R19" s="50">
        <v>0.5</v>
      </c>
      <c r="S19" s="88"/>
      <c r="T19" s="86"/>
      <c r="U19" s="119" t="s">
        <v>56</v>
      </c>
      <c r="V19" s="13"/>
      <c r="W19" s="75"/>
      <c r="X19" s="53"/>
    </row>
    <row r="20" spans="1:24" ht="12.75" customHeight="1" x14ac:dyDescent="0.25">
      <c r="A20" s="99"/>
      <c r="B20" s="98"/>
      <c r="C20" s="130" t="s">
        <v>62</v>
      </c>
      <c r="D20" s="73" t="s">
        <v>39</v>
      </c>
      <c r="E20" s="23" t="s">
        <v>40</v>
      </c>
      <c r="F20" s="30" t="s">
        <v>41</v>
      </c>
      <c r="G20" s="9"/>
      <c r="H20" s="4"/>
      <c r="I20" s="4"/>
      <c r="J20" s="11"/>
      <c r="K20" s="24"/>
      <c r="L20" s="24"/>
      <c r="M20" s="25">
        <f t="shared" si="0"/>
        <v>0</v>
      </c>
      <c r="N20" s="6"/>
      <c r="O20" s="2"/>
      <c r="P20" s="2"/>
      <c r="Q20" s="49"/>
      <c r="R20" s="50">
        <v>0.5</v>
      </c>
      <c r="S20" s="90"/>
      <c r="T20" s="89"/>
      <c r="U20" s="59" t="s">
        <v>52</v>
      </c>
      <c r="V20" s="13"/>
      <c r="W20" s="75"/>
      <c r="X20" s="53"/>
    </row>
    <row r="21" spans="1:24" x14ac:dyDescent="0.25">
      <c r="A21" s="74" t="s">
        <v>63</v>
      </c>
      <c r="B21" s="95" t="s">
        <v>64</v>
      </c>
      <c r="C21" s="131" t="s">
        <v>65</v>
      </c>
      <c r="D21" s="73" t="s">
        <v>39</v>
      </c>
      <c r="E21" s="23" t="s">
        <v>66</v>
      </c>
      <c r="F21" s="30" t="s">
        <v>67</v>
      </c>
      <c r="G21" s="10"/>
      <c r="H21" s="4"/>
      <c r="I21" s="4"/>
      <c r="J21" s="11"/>
      <c r="K21" s="4"/>
      <c r="L21" s="4"/>
      <c r="M21" s="25">
        <f t="shared" si="0"/>
        <v>0</v>
      </c>
      <c r="N21" s="4"/>
      <c r="O21" s="4"/>
      <c r="P21" s="4">
        <v>90</v>
      </c>
      <c r="Q21" s="47"/>
      <c r="R21" s="51"/>
      <c r="S21" s="87">
        <f t="shared" ref="S21" si="2">T21</f>
        <v>0</v>
      </c>
      <c r="T21" s="85"/>
      <c r="U21" s="59" t="s">
        <v>68</v>
      </c>
      <c r="V21" s="59"/>
      <c r="W21" s="75"/>
      <c r="X21" s="53"/>
    </row>
    <row r="22" spans="1:24" x14ac:dyDescent="0.25">
      <c r="A22" s="75"/>
      <c r="B22" s="96"/>
      <c r="C22" s="131" t="s">
        <v>69</v>
      </c>
      <c r="D22" s="73" t="s">
        <v>39</v>
      </c>
      <c r="E22" s="23" t="s">
        <v>66</v>
      </c>
      <c r="F22" s="30" t="s">
        <v>67</v>
      </c>
      <c r="G22" s="10"/>
      <c r="H22" s="4"/>
      <c r="I22" s="4"/>
      <c r="J22" s="11"/>
      <c r="K22" s="4"/>
      <c r="L22" s="4"/>
      <c r="M22" s="25">
        <f t="shared" si="0"/>
        <v>0</v>
      </c>
      <c r="N22" s="4">
        <v>90</v>
      </c>
      <c r="O22" s="4"/>
      <c r="P22" s="4"/>
      <c r="Q22" s="47"/>
      <c r="R22" s="51"/>
      <c r="S22" s="88"/>
      <c r="T22" s="86"/>
      <c r="U22" s="59" t="s">
        <v>68</v>
      </c>
      <c r="V22" s="59"/>
      <c r="W22" s="75"/>
      <c r="X22" s="53"/>
    </row>
    <row r="23" spans="1:24" ht="60.75" customHeight="1" x14ac:dyDescent="0.25">
      <c r="A23" s="75"/>
      <c r="B23" s="96"/>
      <c r="C23" s="131" t="s">
        <v>70</v>
      </c>
      <c r="D23" s="73" t="s">
        <v>39</v>
      </c>
      <c r="E23" s="23" t="s">
        <v>71</v>
      </c>
      <c r="F23" s="30" t="s">
        <v>67</v>
      </c>
      <c r="G23" s="10"/>
      <c r="H23" s="4"/>
      <c r="I23" s="4"/>
      <c r="J23" s="11"/>
      <c r="K23" s="4"/>
      <c r="L23" s="4"/>
      <c r="M23" s="25">
        <f t="shared" si="0"/>
        <v>0</v>
      </c>
      <c r="N23" s="4">
        <v>10</v>
      </c>
      <c r="O23" s="4"/>
      <c r="P23" s="4"/>
      <c r="Q23" s="47"/>
      <c r="R23" s="51"/>
      <c r="S23" s="88"/>
      <c r="T23" s="86"/>
      <c r="U23" s="59" t="s">
        <v>72</v>
      </c>
      <c r="V23" s="13"/>
      <c r="W23" s="75"/>
      <c r="X23" s="53"/>
    </row>
    <row r="24" spans="1:24" ht="46.5" customHeight="1" x14ac:dyDescent="0.25">
      <c r="A24" s="69" t="s">
        <v>73</v>
      </c>
      <c r="B24" s="56" t="s">
        <v>74</v>
      </c>
      <c r="C24" s="130" t="s">
        <v>75</v>
      </c>
      <c r="D24" s="73" t="s">
        <v>39</v>
      </c>
      <c r="E24" s="23" t="s">
        <v>76</v>
      </c>
      <c r="F24" s="30" t="s">
        <v>67</v>
      </c>
      <c r="G24" s="8"/>
      <c r="H24" s="4"/>
      <c r="I24" s="4">
        <v>20</v>
      </c>
      <c r="J24" s="11"/>
      <c r="K24" s="4"/>
      <c r="L24" s="4"/>
      <c r="M24" s="25">
        <f t="shared" si="0"/>
        <v>20</v>
      </c>
      <c r="N24" s="4"/>
      <c r="O24" s="4"/>
      <c r="P24" s="4"/>
      <c r="Q24" s="47"/>
      <c r="R24" s="51">
        <v>1</v>
      </c>
      <c r="S24" s="55">
        <v>1</v>
      </c>
      <c r="T24" s="57">
        <v>3</v>
      </c>
      <c r="U24" s="59" t="s">
        <v>77</v>
      </c>
      <c r="V24" s="13"/>
      <c r="W24" s="99"/>
      <c r="X24" s="53"/>
    </row>
    <row r="25" spans="1:24" s="12" customFormat="1" ht="32.25" customHeight="1" thickBot="1" x14ac:dyDescent="0.3">
      <c r="A25" s="71"/>
      <c r="B25" s="72"/>
      <c r="C25" s="132"/>
      <c r="D25" s="144" t="s">
        <v>78</v>
      </c>
      <c r="E25" s="144"/>
      <c r="F25" s="144"/>
      <c r="G25" s="145">
        <f>SUM(G7:G24)</f>
        <v>176</v>
      </c>
      <c r="H25" s="14">
        <f>SUM(H7:H24)</f>
        <v>0</v>
      </c>
      <c r="I25" s="14">
        <f>SUM(I7:I24)</f>
        <v>50</v>
      </c>
      <c r="J25" s="14">
        <f>SUM(J7:J24)</f>
        <v>0</v>
      </c>
      <c r="K25" s="14">
        <f>SUM(K7:K24)</f>
        <v>0</v>
      </c>
      <c r="L25" s="14"/>
      <c r="M25" s="14">
        <f>SUM(M7:M24)</f>
        <v>226</v>
      </c>
      <c r="N25" s="14">
        <f>SUM(N7:N24)</f>
        <v>100</v>
      </c>
      <c r="O25" s="14">
        <f>SUM(O7:O24)</f>
        <v>0</v>
      </c>
      <c r="P25" s="14">
        <f>SUM(P7:P24)</f>
        <v>90</v>
      </c>
      <c r="Q25" s="14">
        <f>SUM(Q7:Q24)</f>
        <v>0</v>
      </c>
      <c r="R25" s="26"/>
      <c r="S25" s="26"/>
      <c r="T25" s="27">
        <f>SUM(T7:T24)</f>
        <v>30</v>
      </c>
      <c r="U25" s="14"/>
      <c r="V25" s="52"/>
      <c r="W25" s="65" t="s">
        <v>79</v>
      </c>
      <c r="X25" s="28">
        <f>SUM(X7:X24)</f>
        <v>0</v>
      </c>
    </row>
    <row r="26" spans="1:24" ht="44.25" customHeight="1" x14ac:dyDescent="0.25">
      <c r="A26" s="16" t="s">
        <v>80</v>
      </c>
      <c r="B26" s="15"/>
      <c r="C26" s="124"/>
      <c r="D26" s="142"/>
      <c r="E26" s="142"/>
      <c r="F26" s="147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/>
      <c r="S26" s="15"/>
      <c r="T26" s="15"/>
      <c r="U26" s="15"/>
      <c r="V26" s="15"/>
      <c r="W26" s="64"/>
      <c r="X26" s="15"/>
    </row>
    <row r="27" spans="1:24" ht="54" customHeight="1" x14ac:dyDescent="0.25">
      <c r="A27" s="79" t="s">
        <v>36</v>
      </c>
      <c r="B27" s="97" t="s">
        <v>81</v>
      </c>
      <c r="C27" s="133" t="s">
        <v>82</v>
      </c>
      <c r="D27" s="73" t="s">
        <v>39</v>
      </c>
      <c r="E27" s="23" t="s">
        <v>40</v>
      </c>
      <c r="F27" s="30" t="s">
        <v>41</v>
      </c>
      <c r="G27" s="10">
        <v>32</v>
      </c>
      <c r="H27" s="11"/>
      <c r="I27" s="11"/>
      <c r="J27" s="11"/>
      <c r="K27" s="11"/>
      <c r="L27" s="11"/>
      <c r="M27" s="25">
        <f>SUM(G27:K27)</f>
        <v>32</v>
      </c>
      <c r="N27" s="10"/>
      <c r="O27" s="10"/>
      <c r="P27" s="10"/>
      <c r="Q27" s="45"/>
      <c r="R27" s="50">
        <v>2</v>
      </c>
      <c r="S27" s="87">
        <v>5</v>
      </c>
      <c r="T27" s="85">
        <v>15</v>
      </c>
      <c r="U27" s="74" t="s">
        <v>83</v>
      </c>
      <c r="V27" s="74"/>
      <c r="W27" s="74" t="s">
        <v>43</v>
      </c>
      <c r="X27" s="53"/>
    </row>
    <row r="28" spans="1:24" x14ac:dyDescent="0.25">
      <c r="A28" s="79"/>
      <c r="B28" s="93"/>
      <c r="C28" s="134" t="s">
        <v>84</v>
      </c>
      <c r="D28" s="73" t="s">
        <v>39</v>
      </c>
      <c r="E28" s="23" t="s">
        <v>40</v>
      </c>
      <c r="F28" s="30" t="s">
        <v>41</v>
      </c>
      <c r="G28" s="10">
        <v>32</v>
      </c>
      <c r="H28" s="11"/>
      <c r="I28" s="11"/>
      <c r="J28" s="11"/>
      <c r="K28" s="11"/>
      <c r="L28" s="11"/>
      <c r="M28" s="25">
        <f>SUM(G28:K28)</f>
        <v>32</v>
      </c>
      <c r="N28" s="10"/>
      <c r="O28" s="10"/>
      <c r="P28" s="10"/>
      <c r="Q28" s="45"/>
      <c r="R28" s="50">
        <v>2</v>
      </c>
      <c r="S28" s="88"/>
      <c r="T28" s="86"/>
      <c r="U28" s="116"/>
      <c r="V28" s="116"/>
      <c r="W28" s="75"/>
      <c r="X28" s="53"/>
    </row>
    <row r="29" spans="1:24" x14ac:dyDescent="0.25">
      <c r="A29" s="79"/>
      <c r="B29" s="93"/>
      <c r="C29" s="135" t="s">
        <v>85</v>
      </c>
      <c r="D29" s="73" t="s">
        <v>39</v>
      </c>
      <c r="E29" s="23" t="s">
        <v>40</v>
      </c>
      <c r="F29" s="30" t="s">
        <v>41</v>
      </c>
      <c r="G29" s="29">
        <v>32</v>
      </c>
      <c r="H29" s="22"/>
      <c r="I29" s="22"/>
      <c r="J29" s="11"/>
      <c r="K29" s="11"/>
      <c r="L29" s="11"/>
      <c r="M29" s="25">
        <f>SUM(G29:K29)</f>
        <v>32</v>
      </c>
      <c r="N29" s="29"/>
      <c r="O29" s="22"/>
      <c r="P29" s="22"/>
      <c r="Q29" s="46"/>
      <c r="R29" s="50">
        <v>2</v>
      </c>
      <c r="S29" s="88"/>
      <c r="T29" s="86"/>
      <c r="U29" s="117"/>
      <c r="V29" s="117"/>
      <c r="W29" s="75"/>
      <c r="X29" s="53"/>
    </row>
    <row r="30" spans="1:24" x14ac:dyDescent="0.25">
      <c r="A30" s="79"/>
      <c r="B30" s="93"/>
      <c r="C30" s="135" t="s">
        <v>86</v>
      </c>
      <c r="D30" s="73" t="s">
        <v>39</v>
      </c>
      <c r="E30" s="23" t="s">
        <v>40</v>
      </c>
      <c r="F30" s="30" t="s">
        <v>41</v>
      </c>
      <c r="G30" s="8"/>
      <c r="H30" s="4"/>
      <c r="I30" s="4">
        <v>15</v>
      </c>
      <c r="J30" s="11"/>
      <c r="K30" s="4"/>
      <c r="L30" s="4"/>
      <c r="M30" s="25">
        <f t="shared" ref="M30:M42" si="3">SUM(G30:K30)</f>
        <v>15</v>
      </c>
      <c r="N30" s="4"/>
      <c r="O30" s="4"/>
      <c r="P30" s="4"/>
      <c r="Q30" s="47"/>
      <c r="R30" s="50">
        <v>1</v>
      </c>
      <c r="S30" s="88"/>
      <c r="T30" s="86"/>
      <c r="U30" s="58" t="s">
        <v>47</v>
      </c>
      <c r="V30" s="20"/>
      <c r="W30" s="75"/>
      <c r="X30" s="53"/>
    </row>
    <row r="31" spans="1:24" x14ac:dyDescent="0.25">
      <c r="A31" s="79"/>
      <c r="B31" s="94"/>
      <c r="C31" s="135" t="s">
        <v>87</v>
      </c>
      <c r="D31" s="73" t="s">
        <v>39</v>
      </c>
      <c r="E31" s="23" t="s">
        <v>40</v>
      </c>
      <c r="F31" s="30" t="s">
        <v>41</v>
      </c>
      <c r="G31" s="8"/>
      <c r="H31" s="4"/>
      <c r="I31" s="4">
        <v>15</v>
      </c>
      <c r="J31" s="11"/>
      <c r="K31" s="4"/>
      <c r="L31" s="4"/>
      <c r="M31" s="25">
        <f t="shared" si="3"/>
        <v>15</v>
      </c>
      <c r="N31" s="4"/>
      <c r="O31" s="4"/>
      <c r="P31" s="4"/>
      <c r="Q31" s="47"/>
      <c r="R31" s="50">
        <v>1</v>
      </c>
      <c r="S31" s="90"/>
      <c r="T31" s="89"/>
      <c r="U31" s="58" t="s">
        <v>47</v>
      </c>
      <c r="V31" s="20"/>
      <c r="W31" s="75"/>
      <c r="X31" s="53"/>
    </row>
    <row r="32" spans="1:24" ht="49.5" customHeight="1" x14ac:dyDescent="0.25">
      <c r="A32" s="74" t="s">
        <v>49</v>
      </c>
      <c r="B32" s="97" t="s">
        <v>88</v>
      </c>
      <c r="C32" s="128" t="s">
        <v>89</v>
      </c>
      <c r="D32" s="73" t="s">
        <v>39</v>
      </c>
      <c r="E32" s="23" t="s">
        <v>40</v>
      </c>
      <c r="F32" s="30" t="s">
        <v>41</v>
      </c>
      <c r="G32" s="9">
        <v>32</v>
      </c>
      <c r="H32" s="4"/>
      <c r="I32" s="4"/>
      <c r="J32" s="11"/>
      <c r="K32" s="24"/>
      <c r="L32" s="24"/>
      <c r="M32" s="25">
        <f t="shared" si="3"/>
        <v>32</v>
      </c>
      <c r="N32" s="3"/>
      <c r="O32" s="3"/>
      <c r="P32" s="3"/>
      <c r="Q32" s="48"/>
      <c r="R32" s="50">
        <v>1</v>
      </c>
      <c r="S32" s="87">
        <v>3</v>
      </c>
      <c r="T32" s="85">
        <v>9</v>
      </c>
      <c r="U32" s="59" t="s">
        <v>52</v>
      </c>
      <c r="V32" s="59"/>
      <c r="W32" s="75"/>
      <c r="X32" s="53"/>
    </row>
    <row r="33" spans="1:24" x14ac:dyDescent="0.25">
      <c r="A33" s="75"/>
      <c r="B33" s="93"/>
      <c r="C33" s="129" t="s">
        <v>53</v>
      </c>
      <c r="D33" s="73" t="s">
        <v>39</v>
      </c>
      <c r="E33" s="23" t="s">
        <v>40</v>
      </c>
      <c r="F33" s="30" t="s">
        <v>41</v>
      </c>
      <c r="G33" s="9">
        <v>48</v>
      </c>
      <c r="H33" s="4"/>
      <c r="I33" s="4"/>
      <c r="J33" s="11"/>
      <c r="K33" s="24"/>
      <c r="L33" s="24"/>
      <c r="M33" s="25">
        <f t="shared" si="3"/>
        <v>48</v>
      </c>
      <c r="N33" s="3"/>
      <c r="O33" s="3"/>
      <c r="P33" s="3"/>
      <c r="Q33" s="48"/>
      <c r="R33" s="50">
        <v>1</v>
      </c>
      <c r="S33" s="88"/>
      <c r="T33" s="86"/>
      <c r="U33" s="13"/>
      <c r="V33" s="13"/>
      <c r="W33" s="75"/>
      <c r="X33" s="53"/>
    </row>
    <row r="34" spans="1:24" x14ac:dyDescent="0.25">
      <c r="A34" s="75"/>
      <c r="B34" s="93"/>
      <c r="C34" s="136" t="s">
        <v>139</v>
      </c>
      <c r="D34" s="73"/>
      <c r="E34" s="23"/>
      <c r="F34" s="30"/>
      <c r="G34" s="9"/>
      <c r="H34" s="4"/>
      <c r="I34" s="4"/>
      <c r="J34" s="11"/>
      <c r="K34" s="24"/>
      <c r="L34" s="24"/>
      <c r="M34" s="25"/>
      <c r="N34" s="3"/>
      <c r="O34" s="3"/>
      <c r="P34" s="3"/>
      <c r="Q34" s="48"/>
      <c r="R34" s="50"/>
      <c r="S34" s="88"/>
      <c r="T34" s="86"/>
      <c r="U34" s="119" t="s">
        <v>140</v>
      </c>
      <c r="V34" s="13"/>
      <c r="W34" s="75"/>
      <c r="X34" s="53"/>
    </row>
    <row r="35" spans="1:24" x14ac:dyDescent="0.25">
      <c r="A35" s="75"/>
      <c r="B35" s="93"/>
      <c r="C35" s="129" t="s">
        <v>90</v>
      </c>
      <c r="D35" s="73" t="s">
        <v>39</v>
      </c>
      <c r="E35" s="23" t="s">
        <v>40</v>
      </c>
      <c r="F35" s="30" t="s">
        <v>41</v>
      </c>
      <c r="G35" s="9"/>
      <c r="H35" s="4"/>
      <c r="I35" s="4"/>
      <c r="J35" s="11"/>
      <c r="K35" s="24"/>
      <c r="L35" s="24"/>
      <c r="M35" s="25">
        <f t="shared" si="3"/>
        <v>0</v>
      </c>
      <c r="N35" s="2"/>
      <c r="O35" s="2"/>
      <c r="P35" s="2"/>
      <c r="Q35" s="49"/>
      <c r="R35" s="50">
        <v>1</v>
      </c>
      <c r="S35" s="88"/>
      <c r="T35" s="86"/>
      <c r="U35" s="59" t="s">
        <v>91</v>
      </c>
      <c r="V35" s="13"/>
      <c r="W35" s="75"/>
      <c r="X35" s="53"/>
    </row>
    <row r="36" spans="1:24" x14ac:dyDescent="0.25">
      <c r="A36" s="75"/>
      <c r="B36" s="93"/>
      <c r="C36" s="129" t="s">
        <v>92</v>
      </c>
      <c r="D36" s="73" t="s">
        <v>39</v>
      </c>
      <c r="E36" s="23" t="s">
        <v>40</v>
      </c>
      <c r="F36" s="30" t="s">
        <v>41</v>
      </c>
      <c r="G36" s="9"/>
      <c r="H36" s="4"/>
      <c r="I36" s="4"/>
      <c r="J36" s="11"/>
      <c r="K36" s="24"/>
      <c r="L36" s="24"/>
      <c r="M36" s="25">
        <f t="shared" si="3"/>
        <v>0</v>
      </c>
      <c r="N36" s="2"/>
      <c r="O36" s="2"/>
      <c r="P36" s="2"/>
      <c r="Q36" s="49"/>
      <c r="R36" s="50">
        <v>1</v>
      </c>
      <c r="S36" s="88"/>
      <c r="T36" s="86"/>
      <c r="U36" s="59" t="s">
        <v>52</v>
      </c>
      <c r="V36" s="13"/>
      <c r="W36" s="75"/>
      <c r="X36" s="53"/>
    </row>
    <row r="37" spans="1:24" x14ac:dyDescent="0.25">
      <c r="A37" s="75"/>
      <c r="B37" s="93"/>
      <c r="C37" s="130" t="s">
        <v>93</v>
      </c>
      <c r="D37" s="73" t="s">
        <v>39</v>
      </c>
      <c r="E37" s="23" t="s">
        <v>40</v>
      </c>
      <c r="F37" s="30" t="s">
        <v>41</v>
      </c>
      <c r="G37" s="9"/>
      <c r="H37" s="4"/>
      <c r="I37" s="4"/>
      <c r="J37" s="11"/>
      <c r="K37" s="24"/>
      <c r="L37" s="24"/>
      <c r="M37" s="25">
        <f t="shared" ref="M37:M38" si="4">SUM(G37:K37)</f>
        <v>0</v>
      </c>
      <c r="N37" s="2"/>
      <c r="O37" s="2"/>
      <c r="P37" s="2"/>
      <c r="Q37" s="49"/>
      <c r="R37" s="50">
        <v>0.5</v>
      </c>
      <c r="S37" s="88"/>
      <c r="T37" s="86"/>
      <c r="U37" s="59" t="s">
        <v>52</v>
      </c>
      <c r="V37" s="13"/>
      <c r="W37" s="75"/>
      <c r="X37" s="53"/>
    </row>
    <row r="38" spans="1:24" x14ac:dyDescent="0.25">
      <c r="A38" s="75"/>
      <c r="B38" s="93"/>
      <c r="C38" s="130" t="s">
        <v>94</v>
      </c>
      <c r="D38" s="73" t="s">
        <v>39</v>
      </c>
      <c r="E38" s="23" t="s">
        <v>40</v>
      </c>
      <c r="F38" s="30" t="s">
        <v>41</v>
      </c>
      <c r="G38" s="9"/>
      <c r="H38" s="4"/>
      <c r="I38" s="4"/>
      <c r="J38" s="11"/>
      <c r="K38" s="24"/>
      <c r="L38" s="24"/>
      <c r="M38" s="25">
        <f t="shared" si="4"/>
        <v>0</v>
      </c>
      <c r="N38" s="2"/>
      <c r="O38" s="2"/>
      <c r="P38" s="2"/>
      <c r="Q38" s="49"/>
      <c r="R38" s="50">
        <v>0.5</v>
      </c>
      <c r="S38" s="88"/>
      <c r="T38" s="86"/>
      <c r="U38" s="59" t="s">
        <v>52</v>
      </c>
      <c r="V38" s="13"/>
      <c r="W38" s="75"/>
      <c r="X38" s="53"/>
    </row>
    <row r="39" spans="1:24" ht="25.5" x14ac:dyDescent="0.25">
      <c r="A39" s="99"/>
      <c r="B39" s="98"/>
      <c r="C39" s="130" t="s">
        <v>95</v>
      </c>
      <c r="D39" s="73" t="s">
        <v>39</v>
      </c>
      <c r="E39" s="23" t="s">
        <v>71</v>
      </c>
      <c r="F39" s="30" t="s">
        <v>41</v>
      </c>
      <c r="G39" s="9"/>
      <c r="H39" s="4"/>
      <c r="I39" s="4"/>
      <c r="J39" s="11"/>
      <c r="K39" s="24"/>
      <c r="L39" s="24"/>
      <c r="M39" s="25">
        <f t="shared" si="3"/>
        <v>0</v>
      </c>
      <c r="N39" s="2"/>
      <c r="O39" s="2"/>
      <c r="P39" s="2"/>
      <c r="Q39" s="49"/>
      <c r="R39" s="50">
        <v>0.5</v>
      </c>
      <c r="S39" s="90"/>
      <c r="T39" s="89"/>
      <c r="U39" s="13"/>
      <c r="V39" s="13"/>
      <c r="W39" s="75"/>
      <c r="X39" s="53"/>
    </row>
    <row r="40" spans="1:24" ht="30" x14ac:dyDescent="0.25">
      <c r="A40" s="74" t="s">
        <v>63</v>
      </c>
      <c r="B40" s="95" t="s">
        <v>64</v>
      </c>
      <c r="C40" s="130" t="s">
        <v>18</v>
      </c>
      <c r="D40" s="73" t="s">
        <v>39</v>
      </c>
      <c r="E40" s="23" t="s">
        <v>66</v>
      </c>
      <c r="F40" s="30" t="s">
        <v>67</v>
      </c>
      <c r="G40" s="10"/>
      <c r="H40" s="4"/>
      <c r="I40" s="4"/>
      <c r="J40" s="11"/>
      <c r="K40" s="4"/>
      <c r="L40" s="4"/>
      <c r="M40" s="25">
        <f t="shared" si="3"/>
        <v>0</v>
      </c>
      <c r="N40" s="4">
        <v>105</v>
      </c>
      <c r="O40" s="4">
        <v>1</v>
      </c>
      <c r="P40" s="4">
        <v>105</v>
      </c>
      <c r="Q40" s="47"/>
      <c r="R40" s="51">
        <v>1</v>
      </c>
      <c r="S40" s="87">
        <v>1</v>
      </c>
      <c r="T40" s="85">
        <v>3</v>
      </c>
      <c r="U40" s="66" t="s">
        <v>96</v>
      </c>
      <c r="V40" s="13"/>
      <c r="W40" s="75"/>
      <c r="X40" s="53"/>
    </row>
    <row r="41" spans="1:24" ht="82.5" customHeight="1" x14ac:dyDescent="0.25">
      <c r="A41" s="75"/>
      <c r="B41" s="96"/>
      <c r="C41" s="130" t="s">
        <v>97</v>
      </c>
      <c r="D41" s="73" t="s">
        <v>39</v>
      </c>
      <c r="E41" s="23" t="s">
        <v>66</v>
      </c>
      <c r="F41" s="30" t="s">
        <v>67</v>
      </c>
      <c r="G41" s="10"/>
      <c r="H41" s="4"/>
      <c r="I41" s="4"/>
      <c r="J41" s="11"/>
      <c r="K41" s="4"/>
      <c r="L41" s="4"/>
      <c r="M41" s="25">
        <f t="shared" si="3"/>
        <v>0</v>
      </c>
      <c r="N41" s="4"/>
      <c r="O41" s="4">
        <v>1</v>
      </c>
      <c r="P41" s="4"/>
      <c r="Q41" s="47"/>
      <c r="R41" s="51"/>
      <c r="S41" s="88"/>
      <c r="T41" s="86"/>
      <c r="U41" s="59" t="s">
        <v>98</v>
      </c>
      <c r="V41" s="59"/>
      <c r="W41" s="75"/>
      <c r="X41" s="53"/>
    </row>
    <row r="42" spans="1:24" ht="14.45" customHeight="1" x14ac:dyDescent="0.25">
      <c r="A42" s="69" t="s">
        <v>73</v>
      </c>
      <c r="B42" s="56" t="s">
        <v>74</v>
      </c>
      <c r="C42" s="130" t="s">
        <v>75</v>
      </c>
      <c r="D42" s="73" t="s">
        <v>39</v>
      </c>
      <c r="E42" s="23" t="s">
        <v>76</v>
      </c>
      <c r="F42" s="30" t="s">
        <v>67</v>
      </c>
      <c r="G42" s="8"/>
      <c r="H42" s="4"/>
      <c r="I42" s="4">
        <v>20</v>
      </c>
      <c r="J42" s="11"/>
      <c r="K42" s="4"/>
      <c r="L42" s="4"/>
      <c r="M42" s="25">
        <f t="shared" si="3"/>
        <v>20</v>
      </c>
      <c r="N42" s="4"/>
      <c r="O42" s="4"/>
      <c r="P42" s="4"/>
      <c r="Q42" s="47"/>
      <c r="R42" s="51">
        <v>1</v>
      </c>
      <c r="S42" s="55">
        <v>1</v>
      </c>
      <c r="T42" s="57">
        <v>3</v>
      </c>
      <c r="U42" s="59" t="s">
        <v>47</v>
      </c>
      <c r="V42" s="13"/>
      <c r="W42" s="99"/>
      <c r="X42" s="53"/>
    </row>
    <row r="43" spans="1:24" s="12" customFormat="1" ht="15.75" thickBot="1" x14ac:dyDescent="0.3">
      <c r="A43" s="71"/>
      <c r="B43" s="72"/>
      <c r="C43" s="132"/>
      <c r="D43" s="144" t="s">
        <v>78</v>
      </c>
      <c r="E43" s="144"/>
      <c r="F43" s="144"/>
      <c r="G43" s="145">
        <f>SUM(G27:G42)</f>
        <v>176</v>
      </c>
      <c r="H43" s="14">
        <f>SUM(H27:H42)</f>
        <v>0</v>
      </c>
      <c r="I43" s="14">
        <f>SUM(I27:I42)</f>
        <v>50</v>
      </c>
      <c r="J43" s="14">
        <f>SUM(J27:J42)</f>
        <v>0</v>
      </c>
      <c r="K43" s="14">
        <f>SUM(K27:K42)</f>
        <v>0</v>
      </c>
      <c r="L43" s="14"/>
      <c r="M43" s="14">
        <f>SUM(M27:M42)</f>
        <v>226</v>
      </c>
      <c r="N43" s="14">
        <f>SUM(N27:N42)</f>
        <v>105</v>
      </c>
      <c r="O43" s="14">
        <f>SUM(O27:O42)</f>
        <v>2</v>
      </c>
      <c r="P43" s="14">
        <f>SUM(P27:P42)</f>
        <v>105</v>
      </c>
      <c r="Q43" s="14">
        <f>SUM(Q27:Q42)</f>
        <v>0</v>
      </c>
      <c r="R43" s="26"/>
      <c r="S43" s="26"/>
      <c r="T43" s="27">
        <f>SUM(T27:T42)</f>
        <v>30</v>
      </c>
      <c r="U43" s="13"/>
      <c r="V43" s="13"/>
      <c r="W43" s="59"/>
      <c r="X43" s="28">
        <f>SUM(X27:X42)</f>
        <v>0</v>
      </c>
    </row>
    <row r="44" spans="1:24" ht="44.25" customHeight="1" x14ac:dyDescent="0.25">
      <c r="A44" s="16" t="s">
        <v>99</v>
      </c>
      <c r="B44" s="15"/>
      <c r="C44" s="124"/>
      <c r="D44" s="142"/>
      <c r="E44" s="142"/>
      <c r="F44" s="14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7"/>
      <c r="S44" s="15"/>
      <c r="T44" s="15"/>
      <c r="U44" s="15"/>
      <c r="V44" s="15"/>
      <c r="W44" s="64"/>
      <c r="X44" s="15"/>
    </row>
    <row r="45" spans="1:24" ht="15" customHeight="1" x14ac:dyDescent="0.25">
      <c r="A45" s="79" t="s">
        <v>36</v>
      </c>
      <c r="B45" s="93" t="s">
        <v>100</v>
      </c>
      <c r="C45" s="133" t="s">
        <v>101</v>
      </c>
      <c r="D45" s="73" t="s">
        <v>39</v>
      </c>
      <c r="E45" s="23" t="s">
        <v>40</v>
      </c>
      <c r="F45" s="30" t="s">
        <v>41</v>
      </c>
      <c r="G45" s="10">
        <v>26</v>
      </c>
      <c r="H45" s="11"/>
      <c r="I45" s="11"/>
      <c r="J45" s="11"/>
      <c r="K45" s="11"/>
      <c r="L45" s="11"/>
      <c r="M45" s="25">
        <f>SUM(G45:K45)</f>
        <v>26</v>
      </c>
      <c r="N45" s="10">
        <v>30</v>
      </c>
      <c r="O45" s="10"/>
      <c r="P45" s="10"/>
      <c r="Q45" s="45"/>
      <c r="R45" s="50"/>
      <c r="S45" s="87">
        <v>1</v>
      </c>
      <c r="T45" s="85">
        <v>3</v>
      </c>
      <c r="U45" s="118" t="s">
        <v>59</v>
      </c>
      <c r="V45" s="20"/>
      <c r="W45" s="74" t="s">
        <v>43</v>
      </c>
      <c r="X45" s="53"/>
    </row>
    <row r="46" spans="1:24" x14ac:dyDescent="0.25">
      <c r="A46" s="79"/>
      <c r="B46" s="93"/>
      <c r="C46" s="134" t="s">
        <v>102</v>
      </c>
      <c r="D46" s="73" t="s">
        <v>39</v>
      </c>
      <c r="E46" s="23" t="s">
        <v>40</v>
      </c>
      <c r="F46" s="30" t="s">
        <v>41</v>
      </c>
      <c r="G46" s="10">
        <v>24</v>
      </c>
      <c r="H46" s="11"/>
      <c r="I46" s="11"/>
      <c r="J46" s="11"/>
      <c r="K46" s="11"/>
      <c r="L46" s="11"/>
      <c r="M46" s="25">
        <f>SUM(G46:K46)</f>
        <v>24</v>
      </c>
      <c r="N46" s="10"/>
      <c r="O46" s="10"/>
      <c r="P46" s="10"/>
      <c r="Q46" s="45"/>
      <c r="R46" s="50"/>
      <c r="S46" s="88"/>
      <c r="T46" s="86"/>
      <c r="U46" s="117"/>
      <c r="V46" s="20"/>
      <c r="W46" s="75"/>
      <c r="X46" s="53"/>
    </row>
    <row r="47" spans="1:24" x14ac:dyDescent="0.25">
      <c r="A47" s="74" t="s">
        <v>49</v>
      </c>
      <c r="B47" s="97" t="s">
        <v>103</v>
      </c>
      <c r="C47" s="128" t="s">
        <v>104</v>
      </c>
      <c r="D47" s="73" t="s">
        <v>105</v>
      </c>
      <c r="E47" s="23" t="s">
        <v>40</v>
      </c>
      <c r="F47" s="30" t="s">
        <v>41</v>
      </c>
      <c r="G47" s="9">
        <v>40</v>
      </c>
      <c r="H47" s="4"/>
      <c r="I47" s="4"/>
      <c r="J47" s="11"/>
      <c r="K47" s="24"/>
      <c r="L47" s="24"/>
      <c r="M47" s="25">
        <f t="shared" ref="M47:M56" si="5">SUM(G47:K47)</f>
        <v>40</v>
      </c>
      <c r="N47" s="43">
        <v>30</v>
      </c>
      <c r="O47" s="3"/>
      <c r="P47" s="3"/>
      <c r="Q47" s="48"/>
      <c r="R47" s="50"/>
      <c r="S47" s="87">
        <v>4</v>
      </c>
      <c r="T47" s="85">
        <v>12</v>
      </c>
      <c r="U47" s="74" t="s">
        <v>106</v>
      </c>
      <c r="V47" s="13"/>
      <c r="W47" s="75"/>
      <c r="X47" s="53"/>
    </row>
    <row r="48" spans="1:24" ht="33" customHeight="1" x14ac:dyDescent="0.25">
      <c r="A48" s="75"/>
      <c r="B48" s="93"/>
      <c r="C48" s="129" t="s">
        <v>107</v>
      </c>
      <c r="D48" s="73" t="s">
        <v>105</v>
      </c>
      <c r="E48" s="23" t="s">
        <v>40</v>
      </c>
      <c r="F48" s="30" t="s">
        <v>41</v>
      </c>
      <c r="G48" s="9">
        <v>40</v>
      </c>
      <c r="H48" s="4"/>
      <c r="I48" s="4"/>
      <c r="J48" s="11"/>
      <c r="K48" s="24"/>
      <c r="L48" s="24"/>
      <c r="M48" s="25">
        <f t="shared" si="5"/>
        <v>40</v>
      </c>
      <c r="N48" s="3"/>
      <c r="O48" s="3"/>
      <c r="P48" s="3"/>
      <c r="Q48" s="48"/>
      <c r="R48" s="50"/>
      <c r="S48" s="88"/>
      <c r="T48" s="86"/>
      <c r="U48" s="99"/>
      <c r="V48" s="13"/>
      <c r="W48" s="75"/>
      <c r="X48" s="53"/>
    </row>
    <row r="49" spans="1:24" x14ac:dyDescent="0.25">
      <c r="A49" s="74" t="s">
        <v>63</v>
      </c>
      <c r="B49" s="95" t="s">
        <v>108</v>
      </c>
      <c r="C49" s="130" t="s">
        <v>109</v>
      </c>
      <c r="D49" s="73" t="s">
        <v>105</v>
      </c>
      <c r="E49" s="23" t="s">
        <v>40</v>
      </c>
      <c r="F49" s="30" t="s">
        <v>67</v>
      </c>
      <c r="G49" s="10">
        <v>30</v>
      </c>
      <c r="H49" s="4"/>
      <c r="I49" s="4"/>
      <c r="J49" s="11"/>
      <c r="K49" s="4"/>
      <c r="L49" s="4"/>
      <c r="M49" s="25">
        <f t="shared" si="5"/>
        <v>30</v>
      </c>
      <c r="N49" s="4">
        <v>30</v>
      </c>
      <c r="O49" s="4"/>
      <c r="P49" s="4"/>
      <c r="Q49" s="47"/>
      <c r="R49" s="51"/>
      <c r="S49" s="87">
        <v>3</v>
      </c>
      <c r="T49" s="85">
        <v>9</v>
      </c>
      <c r="U49" s="74" t="s">
        <v>106</v>
      </c>
      <c r="V49" s="59"/>
      <c r="W49" s="75"/>
      <c r="X49" s="53"/>
    </row>
    <row r="50" spans="1:24" ht="37.5" customHeight="1" x14ac:dyDescent="0.25">
      <c r="A50" s="75"/>
      <c r="B50" s="96"/>
      <c r="C50" s="130" t="s">
        <v>110</v>
      </c>
      <c r="D50" s="73" t="s">
        <v>105</v>
      </c>
      <c r="E50" s="23" t="s">
        <v>40</v>
      </c>
      <c r="F50" s="30" t="s">
        <v>67</v>
      </c>
      <c r="G50" s="10">
        <v>30</v>
      </c>
      <c r="H50" s="4"/>
      <c r="I50" s="4"/>
      <c r="J50" s="11"/>
      <c r="K50" s="4"/>
      <c r="L50" s="4"/>
      <c r="M50" s="25">
        <f t="shared" si="5"/>
        <v>30</v>
      </c>
      <c r="N50" s="4"/>
      <c r="O50" s="4"/>
      <c r="P50" s="4"/>
      <c r="Q50" s="47"/>
      <c r="R50" s="51"/>
      <c r="S50" s="88"/>
      <c r="T50" s="86"/>
      <c r="U50" s="99"/>
      <c r="V50" s="59"/>
      <c r="W50" s="75"/>
      <c r="X50" s="53"/>
    </row>
    <row r="51" spans="1:24" x14ac:dyDescent="0.25">
      <c r="A51" s="74" t="s">
        <v>73</v>
      </c>
      <c r="B51" s="95" t="s">
        <v>111</v>
      </c>
      <c r="C51" s="130" t="s">
        <v>112</v>
      </c>
      <c r="D51" s="73" t="s">
        <v>105</v>
      </c>
      <c r="E51" s="23" t="s">
        <v>40</v>
      </c>
      <c r="F51" s="30" t="s">
        <v>67</v>
      </c>
      <c r="G51" s="8">
        <v>40</v>
      </c>
      <c r="H51" s="4"/>
      <c r="I51" s="4"/>
      <c r="J51" s="11"/>
      <c r="K51" s="4"/>
      <c r="L51" s="4"/>
      <c r="M51" s="25">
        <f t="shared" si="5"/>
        <v>40</v>
      </c>
      <c r="N51" s="4">
        <v>30</v>
      </c>
      <c r="O51" s="4"/>
      <c r="P51" s="4"/>
      <c r="Q51" s="47"/>
      <c r="R51" s="51"/>
      <c r="S51" s="87">
        <v>2</v>
      </c>
      <c r="T51" s="85">
        <v>6</v>
      </c>
      <c r="U51" s="74" t="s">
        <v>113</v>
      </c>
      <c r="V51" s="13"/>
      <c r="W51" s="75"/>
      <c r="X51" s="53"/>
    </row>
    <row r="52" spans="1:24" x14ac:dyDescent="0.25">
      <c r="A52" s="75"/>
      <c r="B52" s="96"/>
      <c r="C52" s="130" t="s">
        <v>114</v>
      </c>
      <c r="D52" s="73" t="s">
        <v>105</v>
      </c>
      <c r="E52" s="23" t="s">
        <v>40</v>
      </c>
      <c r="F52" s="30" t="s">
        <v>67</v>
      </c>
      <c r="G52" s="8"/>
      <c r="H52" s="4"/>
      <c r="I52" s="4"/>
      <c r="J52" s="11"/>
      <c r="K52" s="4"/>
      <c r="L52" s="4"/>
      <c r="M52" s="25">
        <f t="shared" si="5"/>
        <v>0</v>
      </c>
      <c r="N52" s="4"/>
      <c r="O52" s="4"/>
      <c r="P52" s="4"/>
      <c r="Q52" s="47"/>
      <c r="R52" s="51"/>
      <c r="S52" s="88"/>
      <c r="T52" s="86"/>
      <c r="U52" s="116"/>
      <c r="V52" s="13"/>
      <c r="W52" s="75"/>
      <c r="X52" s="53"/>
    </row>
    <row r="53" spans="1:24" x14ac:dyDescent="0.25">
      <c r="A53" s="75"/>
      <c r="B53" s="96"/>
      <c r="C53" s="130" t="s">
        <v>115</v>
      </c>
      <c r="D53" s="73" t="s">
        <v>105</v>
      </c>
      <c r="E53" s="23" t="s">
        <v>40</v>
      </c>
      <c r="F53" s="30" t="s">
        <v>67</v>
      </c>
      <c r="G53" s="8"/>
      <c r="H53" s="4"/>
      <c r="I53" s="4"/>
      <c r="J53" s="11"/>
      <c r="K53" s="4"/>
      <c r="L53" s="4"/>
      <c r="M53" s="25">
        <f t="shared" si="5"/>
        <v>0</v>
      </c>
      <c r="N53" s="4"/>
      <c r="O53" s="4"/>
      <c r="P53" s="4"/>
      <c r="Q53" s="47"/>
      <c r="R53" s="51"/>
      <c r="S53" s="88"/>
      <c r="T53" s="86"/>
      <c r="U53" s="116"/>
      <c r="V53" s="13"/>
      <c r="W53" s="75"/>
      <c r="X53" s="53"/>
    </row>
    <row r="54" spans="1:24" x14ac:dyDescent="0.25">
      <c r="A54" s="75"/>
      <c r="B54" s="96"/>
      <c r="C54" s="130" t="s">
        <v>116</v>
      </c>
      <c r="D54" s="73" t="s">
        <v>105</v>
      </c>
      <c r="E54" s="23" t="s">
        <v>40</v>
      </c>
      <c r="F54" s="30" t="s">
        <v>67</v>
      </c>
      <c r="G54" s="8"/>
      <c r="H54" s="4"/>
      <c r="I54" s="4"/>
      <c r="J54" s="11"/>
      <c r="K54" s="4"/>
      <c r="L54" s="4"/>
      <c r="M54" s="25">
        <f t="shared" si="5"/>
        <v>0</v>
      </c>
      <c r="N54" s="4"/>
      <c r="O54" s="4"/>
      <c r="P54" s="4"/>
      <c r="Q54" s="47"/>
      <c r="R54" s="51"/>
      <c r="S54" s="88"/>
      <c r="T54" s="86"/>
      <c r="U54" s="116"/>
      <c r="V54" s="4"/>
      <c r="W54" s="75"/>
      <c r="X54" s="53"/>
    </row>
    <row r="55" spans="1:24" ht="25.5" x14ac:dyDescent="0.25">
      <c r="A55" s="75"/>
      <c r="B55" s="96"/>
      <c r="C55" s="130" t="s">
        <v>117</v>
      </c>
      <c r="D55" s="73" t="s">
        <v>105</v>
      </c>
      <c r="E55" s="23" t="s">
        <v>40</v>
      </c>
      <c r="F55" s="30" t="s">
        <v>67</v>
      </c>
      <c r="G55" s="8"/>
      <c r="H55" s="4"/>
      <c r="I55" s="4"/>
      <c r="J55" s="11"/>
      <c r="K55" s="4"/>
      <c r="L55" s="4"/>
      <c r="M55" s="25">
        <f t="shared" si="5"/>
        <v>0</v>
      </c>
      <c r="N55" s="4"/>
      <c r="O55" s="4"/>
      <c r="P55" s="4"/>
      <c r="Q55" s="47"/>
      <c r="R55" s="51"/>
      <c r="S55" s="88"/>
      <c r="T55" s="86"/>
      <c r="U55" s="116"/>
      <c r="V55" s="4"/>
      <c r="W55" s="75"/>
      <c r="X55" s="53"/>
    </row>
    <row r="56" spans="1:24" x14ac:dyDescent="0.25">
      <c r="A56" s="75"/>
      <c r="B56" s="96"/>
      <c r="C56" s="130" t="s">
        <v>85</v>
      </c>
      <c r="D56" s="73" t="s">
        <v>39</v>
      </c>
      <c r="E56" s="23" t="s">
        <v>40</v>
      </c>
      <c r="F56" s="30" t="s">
        <v>67</v>
      </c>
      <c r="G56" s="8"/>
      <c r="H56" s="4"/>
      <c r="I56" s="4"/>
      <c r="J56" s="11"/>
      <c r="K56" s="4"/>
      <c r="L56" s="4"/>
      <c r="M56" s="25">
        <f t="shared" si="5"/>
        <v>0</v>
      </c>
      <c r="N56" s="4"/>
      <c r="O56" s="4"/>
      <c r="P56" s="4"/>
      <c r="Q56" s="47"/>
      <c r="R56" s="51"/>
      <c r="S56" s="88"/>
      <c r="T56" s="86"/>
      <c r="U56" s="117"/>
      <c r="V56" s="4"/>
      <c r="W56" s="99"/>
      <c r="X56" s="53"/>
    </row>
    <row r="57" spans="1:24" s="12" customFormat="1" ht="15.75" thickBot="1" x14ac:dyDescent="0.3">
      <c r="A57" s="112"/>
      <c r="B57" s="113"/>
      <c r="C57" s="113"/>
      <c r="D57" s="144" t="s">
        <v>78</v>
      </c>
      <c r="E57" s="144"/>
      <c r="F57" s="144"/>
      <c r="G57" s="145">
        <f>SUM(G45:G56)</f>
        <v>230</v>
      </c>
      <c r="H57" s="14">
        <f>SUM(H45:H56)</f>
        <v>0</v>
      </c>
      <c r="I57" s="14">
        <f>SUM(I45:I56)</f>
        <v>0</v>
      </c>
      <c r="J57" s="14">
        <f>SUM(J45:J56)</f>
        <v>0</v>
      </c>
      <c r="K57" s="14">
        <f>SUM(K45:K56)</f>
        <v>0</v>
      </c>
      <c r="L57" s="14"/>
      <c r="M57" s="14">
        <f>SUM(M45:M56)</f>
        <v>230</v>
      </c>
      <c r="N57" s="14">
        <f>SUM(N45:N56)</f>
        <v>120</v>
      </c>
      <c r="O57" s="14">
        <f>SUM(O45:O56)</f>
        <v>0</v>
      </c>
      <c r="P57" s="14">
        <f>SUM(P45:P56)</f>
        <v>0</v>
      </c>
      <c r="Q57" s="14">
        <f>SUM(Q45:Q56)</f>
        <v>0</v>
      </c>
      <c r="R57" s="26"/>
      <c r="S57" s="26"/>
      <c r="T57" s="27">
        <f>SUM(T45:T56)</f>
        <v>30</v>
      </c>
      <c r="U57" s="14"/>
      <c r="V57" s="52"/>
      <c r="W57" s="65"/>
      <c r="X57" s="28">
        <f>SUM(X45:X56)</f>
        <v>0</v>
      </c>
    </row>
    <row r="58" spans="1:24" ht="44.25" customHeight="1" x14ac:dyDescent="0.25">
      <c r="A58" s="16" t="s">
        <v>118</v>
      </c>
      <c r="B58" s="120"/>
      <c r="C58" s="124"/>
      <c r="D58" s="142"/>
      <c r="E58" s="142"/>
      <c r="F58" s="147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7"/>
      <c r="S58" s="15"/>
      <c r="T58" s="67"/>
      <c r="U58" s="15"/>
      <c r="V58" s="15"/>
      <c r="W58" s="64"/>
      <c r="X58" s="15"/>
    </row>
    <row r="59" spans="1:24" ht="51" x14ac:dyDescent="0.25">
      <c r="A59" s="59" t="s">
        <v>119</v>
      </c>
      <c r="B59" s="60" t="s">
        <v>120</v>
      </c>
      <c r="C59" s="133" t="s">
        <v>121</v>
      </c>
      <c r="D59" s="73" t="s">
        <v>105</v>
      </c>
      <c r="E59" s="23" t="s">
        <v>40</v>
      </c>
      <c r="F59" s="146" t="s">
        <v>67</v>
      </c>
      <c r="G59" s="10">
        <v>40</v>
      </c>
      <c r="H59" s="11"/>
      <c r="I59" s="11"/>
      <c r="J59" s="11"/>
      <c r="K59" s="11"/>
      <c r="L59" s="11"/>
      <c r="M59" s="25">
        <f>SUM(G59:K59)</f>
        <v>40</v>
      </c>
      <c r="N59" s="10">
        <v>30</v>
      </c>
      <c r="O59" s="10"/>
      <c r="P59" s="10"/>
      <c r="Q59" s="45"/>
      <c r="R59" s="50"/>
      <c r="S59" s="55">
        <v>2</v>
      </c>
      <c r="T59" s="57">
        <v>6</v>
      </c>
      <c r="U59" s="20" t="s">
        <v>122</v>
      </c>
      <c r="V59" s="20"/>
      <c r="W59" s="74" t="s">
        <v>43</v>
      </c>
      <c r="X59" s="53"/>
    </row>
    <row r="60" spans="1:24" ht="25.5" x14ac:dyDescent="0.25">
      <c r="A60" s="74" t="s">
        <v>123</v>
      </c>
      <c r="B60" s="97" t="s">
        <v>124</v>
      </c>
      <c r="C60" s="128" t="s">
        <v>125</v>
      </c>
      <c r="D60" s="73" t="s">
        <v>105</v>
      </c>
      <c r="E60" s="23" t="s">
        <v>40</v>
      </c>
      <c r="F60" s="30" t="s">
        <v>41</v>
      </c>
      <c r="G60" s="9"/>
      <c r="H60" s="4"/>
      <c r="I60" s="4">
        <v>30</v>
      </c>
      <c r="J60" s="11"/>
      <c r="K60" s="24"/>
      <c r="L60" s="24"/>
      <c r="M60" s="25">
        <f t="shared" ref="M60:M66" si="6">SUM(G60:K60)</f>
        <v>30</v>
      </c>
      <c r="N60" s="43">
        <v>30</v>
      </c>
      <c r="O60" s="3"/>
      <c r="P60" s="3"/>
      <c r="Q60" s="48"/>
      <c r="R60" s="50"/>
      <c r="S60" s="87">
        <v>2</v>
      </c>
      <c r="T60" s="85">
        <v>6</v>
      </c>
      <c r="U60" s="59" t="s">
        <v>56</v>
      </c>
      <c r="V60" s="13"/>
      <c r="W60" s="75"/>
      <c r="X60" s="53"/>
    </row>
    <row r="61" spans="1:24" ht="63.75" x14ac:dyDescent="0.25">
      <c r="A61" s="75"/>
      <c r="B61" s="93"/>
      <c r="C61" s="129" t="s">
        <v>126</v>
      </c>
      <c r="D61" s="73" t="s">
        <v>105</v>
      </c>
      <c r="E61" s="23" t="s">
        <v>40</v>
      </c>
      <c r="F61" s="30" t="s">
        <v>41</v>
      </c>
      <c r="G61" s="21"/>
      <c r="H61" s="4"/>
      <c r="I61" s="4"/>
      <c r="J61" s="11"/>
      <c r="K61" s="24"/>
      <c r="L61" s="24"/>
      <c r="M61" s="25">
        <f t="shared" si="6"/>
        <v>0</v>
      </c>
      <c r="N61" s="2"/>
      <c r="O61" s="2"/>
      <c r="P61" s="2"/>
      <c r="Q61" s="49"/>
      <c r="R61" s="50"/>
      <c r="S61" s="88"/>
      <c r="T61" s="86"/>
      <c r="U61" s="59" t="s">
        <v>56</v>
      </c>
      <c r="V61" s="13"/>
      <c r="W61" s="75"/>
      <c r="X61" s="53"/>
    </row>
    <row r="62" spans="1:24" ht="27" customHeight="1" x14ac:dyDescent="0.25">
      <c r="A62" s="69" t="s">
        <v>127</v>
      </c>
      <c r="B62" s="56" t="s">
        <v>128</v>
      </c>
      <c r="C62" s="130" t="s">
        <v>129</v>
      </c>
      <c r="D62" s="73" t="s">
        <v>39</v>
      </c>
      <c r="E62" s="23" t="s">
        <v>76</v>
      </c>
      <c r="F62" s="30" t="s">
        <v>67</v>
      </c>
      <c r="G62" s="10"/>
      <c r="H62" s="4"/>
      <c r="I62" s="4">
        <v>30</v>
      </c>
      <c r="J62" s="11"/>
      <c r="K62" s="4"/>
      <c r="L62" s="4"/>
      <c r="M62" s="25">
        <f t="shared" si="6"/>
        <v>30</v>
      </c>
      <c r="N62" s="4"/>
      <c r="O62" s="4"/>
      <c r="P62" s="4"/>
      <c r="Q62" s="47"/>
      <c r="R62" s="51"/>
      <c r="S62" s="55">
        <v>1</v>
      </c>
      <c r="T62" s="57">
        <v>3</v>
      </c>
      <c r="U62" s="59" t="s">
        <v>77</v>
      </c>
      <c r="V62" s="59"/>
      <c r="W62" s="75"/>
      <c r="X62" s="53"/>
    </row>
    <row r="63" spans="1:24" ht="60" customHeight="1" x14ac:dyDescent="0.25">
      <c r="A63" s="74" t="s">
        <v>130</v>
      </c>
      <c r="B63" s="95" t="s">
        <v>131</v>
      </c>
      <c r="C63" s="130" t="s">
        <v>132</v>
      </c>
      <c r="D63" s="73" t="s">
        <v>105</v>
      </c>
      <c r="E63" s="23" t="s">
        <v>66</v>
      </c>
      <c r="F63" s="30" t="s">
        <v>67</v>
      </c>
      <c r="G63" s="8"/>
      <c r="H63" s="4"/>
      <c r="I63" s="4"/>
      <c r="J63" s="11"/>
      <c r="K63" s="4"/>
      <c r="L63" s="4"/>
      <c r="M63" s="25">
        <f t="shared" si="6"/>
        <v>0</v>
      </c>
      <c r="N63" s="4"/>
      <c r="O63" s="4">
        <v>11.5</v>
      </c>
      <c r="P63" s="4">
        <v>1470</v>
      </c>
      <c r="Q63" s="47"/>
      <c r="R63" s="51"/>
      <c r="S63" s="87">
        <v>5</v>
      </c>
      <c r="T63" s="85">
        <v>15</v>
      </c>
      <c r="U63" s="13" t="s">
        <v>133</v>
      </c>
      <c r="V63" s="13"/>
      <c r="W63" s="75"/>
      <c r="X63" s="53"/>
    </row>
    <row r="64" spans="1:24" ht="72" customHeight="1" x14ac:dyDescent="0.25">
      <c r="A64" s="75"/>
      <c r="B64" s="96"/>
      <c r="C64" s="137" t="s">
        <v>134</v>
      </c>
      <c r="D64" s="73" t="s">
        <v>105</v>
      </c>
      <c r="E64" s="23" t="s">
        <v>66</v>
      </c>
      <c r="F64" s="30" t="s">
        <v>67</v>
      </c>
      <c r="G64" s="8"/>
      <c r="H64" s="4"/>
      <c r="I64" s="4"/>
      <c r="J64" s="11"/>
      <c r="K64" s="4"/>
      <c r="L64" s="4"/>
      <c r="M64" s="25">
        <f t="shared" si="6"/>
        <v>0</v>
      </c>
      <c r="N64" s="4"/>
      <c r="O64" s="4">
        <v>2</v>
      </c>
      <c r="P64" s="4">
        <v>840</v>
      </c>
      <c r="Q64" s="47"/>
      <c r="R64" s="51"/>
      <c r="S64" s="88"/>
      <c r="T64" s="86"/>
      <c r="U64" s="13" t="s">
        <v>135</v>
      </c>
      <c r="V64" s="13"/>
      <c r="W64" s="75"/>
      <c r="X64" s="53"/>
    </row>
    <row r="65" spans="1:24" x14ac:dyDescent="0.25">
      <c r="A65" s="75"/>
      <c r="B65" s="96"/>
      <c r="C65" s="131" t="s">
        <v>136</v>
      </c>
      <c r="D65" s="73" t="s">
        <v>39</v>
      </c>
      <c r="E65" s="23" t="s">
        <v>40</v>
      </c>
      <c r="F65" s="30" t="s">
        <v>67</v>
      </c>
      <c r="G65" s="8"/>
      <c r="H65" s="4"/>
      <c r="J65" s="11"/>
      <c r="K65" s="4"/>
      <c r="L65" s="4"/>
      <c r="M65" s="25">
        <f t="shared" si="6"/>
        <v>0</v>
      </c>
      <c r="N65" s="4">
        <v>10</v>
      </c>
      <c r="O65" s="4"/>
      <c r="P65" s="4"/>
      <c r="Q65" s="47"/>
      <c r="R65" s="51"/>
      <c r="S65" s="88"/>
      <c r="T65" s="86"/>
      <c r="U65" s="4"/>
      <c r="V65" s="4"/>
      <c r="W65" s="75"/>
      <c r="X65" s="53"/>
    </row>
    <row r="66" spans="1:24" x14ac:dyDescent="0.25">
      <c r="A66" s="75"/>
      <c r="B66" s="96"/>
      <c r="C66" s="130" t="s">
        <v>137</v>
      </c>
      <c r="D66" s="73" t="s">
        <v>39</v>
      </c>
      <c r="E66" s="23" t="s">
        <v>40</v>
      </c>
      <c r="F66" s="30" t="s">
        <v>67</v>
      </c>
      <c r="G66" s="8"/>
      <c r="H66" s="4"/>
      <c r="I66" s="4">
        <v>30</v>
      </c>
      <c r="J66" s="11"/>
      <c r="K66" s="4"/>
      <c r="L66" s="4"/>
      <c r="M66" s="25">
        <f t="shared" si="6"/>
        <v>30</v>
      </c>
      <c r="N66" s="4"/>
      <c r="O66" s="4"/>
      <c r="P66" s="4"/>
      <c r="Q66" s="47"/>
      <c r="R66" s="51"/>
      <c r="S66" s="88"/>
      <c r="T66" s="86"/>
      <c r="U66" s="68" t="s">
        <v>138</v>
      </c>
      <c r="V66" s="4"/>
      <c r="W66" s="99"/>
      <c r="X66" s="53"/>
    </row>
    <row r="67" spans="1:24" s="12" customFormat="1" ht="15.75" thickBot="1" x14ac:dyDescent="0.3">
      <c r="A67" s="71"/>
      <c r="B67" s="72"/>
      <c r="C67" s="132"/>
      <c r="D67" s="144" t="s">
        <v>78</v>
      </c>
      <c r="E67" s="144"/>
      <c r="F67" s="144"/>
      <c r="G67" s="14">
        <f>SUM(G59:G66)</f>
        <v>40</v>
      </c>
      <c r="H67" s="14">
        <f>SUM(H59:H66)</f>
        <v>0</v>
      </c>
      <c r="I67" s="14">
        <f>SUM(I59:I66)</f>
        <v>90</v>
      </c>
      <c r="J67" s="14">
        <f>SUM(J59:J66)</f>
        <v>0</v>
      </c>
      <c r="K67" s="14">
        <f>SUM(K59:K66)</f>
        <v>0</v>
      </c>
      <c r="L67" s="14"/>
      <c r="M67" s="14">
        <f>SUM(M59:M66)</f>
        <v>130</v>
      </c>
      <c r="N67" s="14">
        <f>SUM(N59:N66)</f>
        <v>70</v>
      </c>
      <c r="O67" s="14">
        <f>SUM(O59:O66)</f>
        <v>13.5</v>
      </c>
      <c r="P67" s="14">
        <f>SUM(P59:P66)</f>
        <v>2310</v>
      </c>
      <c r="Q67" s="14">
        <f>SUM(Q59:Q66)</f>
        <v>0</v>
      </c>
      <c r="R67" s="26"/>
      <c r="S67" s="26"/>
      <c r="T67" s="27">
        <f>SUM(T59:T66)</f>
        <v>30</v>
      </c>
      <c r="U67" s="14"/>
      <c r="V67" s="52"/>
      <c r="W67" s="65"/>
      <c r="X67" s="28">
        <f>SUM(X59:X66)</f>
        <v>0</v>
      </c>
    </row>
  </sheetData>
  <mergeCells count="82">
    <mergeCell ref="A1:C1"/>
    <mergeCell ref="W59:W66"/>
    <mergeCell ref="W27:W42"/>
    <mergeCell ref="U47:U48"/>
    <mergeCell ref="U49:U50"/>
    <mergeCell ref="U51:U56"/>
    <mergeCell ref="U45:U46"/>
    <mergeCell ref="W45:W56"/>
    <mergeCell ref="U7:U9"/>
    <mergeCell ref="V7:V9"/>
    <mergeCell ref="W7:W24"/>
    <mergeCell ref="U27:U29"/>
    <mergeCell ref="V27:V29"/>
    <mergeCell ref="T63:T66"/>
    <mergeCell ref="S63:S66"/>
    <mergeCell ref="A32:A39"/>
    <mergeCell ref="D43:F43"/>
    <mergeCell ref="A57:C57"/>
    <mergeCell ref="D57:F57"/>
    <mergeCell ref="A49:A50"/>
    <mergeCell ref="D67:F67"/>
    <mergeCell ref="A60:A61"/>
    <mergeCell ref="B60:B61"/>
    <mergeCell ref="A45:A46"/>
    <mergeCell ref="B45:B46"/>
    <mergeCell ref="B63:B66"/>
    <mergeCell ref="B49:B50"/>
    <mergeCell ref="A51:A56"/>
    <mergeCell ref="B51:B56"/>
    <mergeCell ref="A47:A48"/>
    <mergeCell ref="B47:B48"/>
    <mergeCell ref="A63:A66"/>
    <mergeCell ref="T60:T61"/>
    <mergeCell ref="S51:S56"/>
    <mergeCell ref="S60:S61"/>
    <mergeCell ref="T49:T50"/>
    <mergeCell ref="S49:S50"/>
    <mergeCell ref="T51:T56"/>
    <mergeCell ref="N3:Q3"/>
    <mergeCell ref="O4:P4"/>
    <mergeCell ref="T4:T5"/>
    <mergeCell ref="S4:S5"/>
    <mergeCell ref="U4:W4"/>
    <mergeCell ref="R3:V3"/>
    <mergeCell ref="R4:R5"/>
    <mergeCell ref="T12:T20"/>
    <mergeCell ref="T21:T23"/>
    <mergeCell ref="B27:B31"/>
    <mergeCell ref="A40:A41"/>
    <mergeCell ref="B40:B41"/>
    <mergeCell ref="T40:T41"/>
    <mergeCell ref="S32:S39"/>
    <mergeCell ref="S40:S41"/>
    <mergeCell ref="B12:B20"/>
    <mergeCell ref="B21:B23"/>
    <mergeCell ref="A12:A20"/>
    <mergeCell ref="S21:S23"/>
    <mergeCell ref="A27:A31"/>
    <mergeCell ref="B32:B39"/>
    <mergeCell ref="T32:T39"/>
    <mergeCell ref="A3:C3"/>
    <mergeCell ref="X4:X5"/>
    <mergeCell ref="D4:D5"/>
    <mergeCell ref="T45:T46"/>
    <mergeCell ref="T47:T48"/>
    <mergeCell ref="S45:S46"/>
    <mergeCell ref="S47:S48"/>
    <mergeCell ref="D25:F25"/>
    <mergeCell ref="T27:T31"/>
    <mergeCell ref="F4:F5"/>
    <mergeCell ref="E4:E5"/>
    <mergeCell ref="S27:S31"/>
    <mergeCell ref="G3:M4"/>
    <mergeCell ref="T7:T11"/>
    <mergeCell ref="S7:S11"/>
    <mergeCell ref="S12:S20"/>
    <mergeCell ref="C4:C5"/>
    <mergeCell ref="A21:A23"/>
    <mergeCell ref="B4:B5"/>
    <mergeCell ref="B7:B11"/>
    <mergeCell ref="A4:A5"/>
    <mergeCell ref="A7:A11"/>
  </mergeCells>
  <conditionalFormatting sqref="D7:D24 D45:D56 D59:D66">
    <cfRule type="cellIs" dxfId="5" priority="4" operator="equal">
      <formula>"Oui"</formula>
    </cfRule>
  </conditionalFormatting>
  <conditionalFormatting sqref="D27:D42">
    <cfRule type="cellIs" dxfId="4" priority="1" operator="equal">
      <formula>"Oui"</formula>
    </cfRule>
  </conditionalFormatting>
  <conditionalFormatting sqref="M2">
    <cfRule type="cellIs" dxfId="3" priority="18" stopIfTrue="1" operator="lessThanOrEqual">
      <formula>1500</formula>
    </cfRule>
    <cfRule type="cellIs" dxfId="2" priority="19" operator="greaterThan">
      <formula>1800</formula>
    </cfRule>
  </conditionalFormatting>
  <conditionalFormatting sqref="T2">
    <cfRule type="cellIs" dxfId="1" priority="16" operator="lessThanOrEqual">
      <formula>180</formula>
    </cfRule>
    <cfRule type="cellIs" dxfId="0" priority="17" operator="greaterThan">
      <formula>180</formula>
    </cfRule>
  </conditionalFormatting>
  <dataValidations count="7">
    <dataValidation type="list" allowBlank="1" showInputMessage="1" showErrorMessage="1" sqref="F27:F42 F7:F24 F45:F56 F59:F66" xr:uid="{00000000-0002-0000-0300-000000000000}">
      <formula1>"Novice,Intermédiaire,Compétent"</formula1>
    </dataValidation>
    <dataValidation type="list" allowBlank="1" showInputMessage="1" showErrorMessage="1" sqref="E27:E42 E7:E24 E45:E56 E59:E66" xr:uid="{00000000-0002-0000-0300-000001000000}">
      <formula1>"Selectionner...,Socle,Transversal,Ouvert,International,Tremplin"</formula1>
    </dataValidation>
    <dataValidation type="list" allowBlank="1" showInputMessage="1" showErrorMessage="1" sqref="D25 C67 C43" xr:uid="{00000000-0002-0000-0300-000002000000}">
      <formula1>"UE Socle,UE transversale,UE Ouverte,UE Internationale, UE Tremplin"</formula1>
    </dataValidation>
    <dataValidation type="list" allowBlank="1" showInputMessage="1" showErrorMessage="1" sqref="D27:D42 D7:D24 D45:D56 D59:D66" xr:uid="{00000000-0002-0000-0300-000003000000}">
      <formula1>"Oui,Non"</formula1>
    </dataValidation>
    <dataValidation type="whole" allowBlank="1" showInputMessage="1" showErrorMessage="1" sqref="T27:T42 T7:T24 T45:T56 T59:T66" xr:uid="{00000000-0002-0000-0300-000004000000}">
      <formula1>3</formula1>
      <formula2>30</formula2>
    </dataValidation>
    <dataValidation allowBlank="1" showInputMessage="1" showErrorMessage="1" prompt="Ces heures sont pour information et non calculées dans le total." sqref="L7" xr:uid="{00000000-0002-0000-0300-000005000000}"/>
    <dataValidation type="list" allowBlank="1" showInputMessage="1" showErrorMessage="1" sqref="W3" xr:uid="{00000000-0002-0000-0300-000006000000}">
      <formula1>"Sélectionner ...,Contrôle Continu Intégral, Contrôle Continu, Contrôle Terminal,Mode combiné (CC+Examen terminal)"</formula1>
    </dataValidation>
  </dataValidations>
  <pageMargins left="0.7" right="0.7" top="0.75" bottom="0.75" header="0.3" footer="0.3"/>
  <pageSetup paperSize="9" orientation="portrait" r:id="rId1"/>
  <ignoredErrors>
    <ignoredError sqref="M7:M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B0EA35FAF52428CE6EDD8F24041DC" ma:contentTypeVersion="14" ma:contentTypeDescription="Crée un document." ma:contentTypeScope="" ma:versionID="fd9f72e9ce42addb3778cd6ad5b4f7c5">
  <xsd:schema xmlns:xsd="http://www.w3.org/2001/XMLSchema" xmlns:xs="http://www.w3.org/2001/XMLSchema" xmlns:p="http://schemas.microsoft.com/office/2006/metadata/properties" xmlns:ns2="7841c801-8075-4cde-9809-31635af1386b" xmlns:ns3="f555df16-af9d-400a-918c-f44b3409572a" targetNamespace="http://schemas.microsoft.com/office/2006/metadata/properties" ma:root="true" ma:fieldsID="0d2fc808afae50e5dc1cb2e3dd6cda9a" ns2:_="" ns3:_="">
    <xsd:import namespace="7841c801-8075-4cde-9809-31635af1386b"/>
    <xsd:import namespace="f555df16-af9d-400a-918c-f44b34095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c801-8075-4cde-9809-31635af13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e82d8b62-fc83-4833-857d-957a2ef665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5df16-af9d-400a-918c-f44b340957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56ea2f1-4335-44ab-9646-21e1f7e1dfe5}" ma:internalName="TaxCatchAll" ma:showField="CatchAllData" ma:web="f555df16-af9d-400a-918c-f44b34095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55df16-af9d-400a-918c-f44b3409572a">
      <UserInfo>
        <DisplayName>Christophe CUDEL</DisplayName>
        <AccountId>70</AccountId>
        <AccountType/>
      </UserInfo>
      <UserInfo>
        <DisplayName>Jean-Charles Fontaine</DisplayName>
        <AccountId>23</AccountId>
        <AccountType/>
      </UserInfo>
    </SharedWithUsers>
    <TaxCatchAll xmlns="f555df16-af9d-400a-918c-f44b3409572a" xsi:nil="true"/>
    <lcf76f155ced4ddcb4097134ff3c332f xmlns="7841c801-8075-4cde-9809-31635af138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9542-4263-4D20-B17D-6D5F9C3F0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1c801-8075-4cde-9809-31635af1386b"/>
    <ds:schemaRef ds:uri="f555df16-af9d-400a-918c-f44b34095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D8AE4E-BCF3-4FF6-8442-5B3DA2DD994A}">
  <ds:schemaRefs>
    <ds:schemaRef ds:uri="7841c801-8075-4cde-9809-31635af1386b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f555df16-af9d-400a-918c-f44b34095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6ECC53B-E420-46C0-A17F-5B856435F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Feuil1</vt:lpstr>
      <vt:lpstr>3-Maquette parcours</vt:lpstr>
      <vt:lpstr>CommunL1L2</vt:lpstr>
      <vt:lpstr>CommunMention</vt:lpstr>
      <vt:lpstr>TotalECTS</vt:lpstr>
      <vt:lpstr>TotalECUE</vt:lpstr>
      <vt:lpstr>TotalProjet</vt:lpstr>
      <vt:lpstr>TotalProjetEns</vt:lpstr>
      <vt:lpstr>TotalStageEtudiant</vt:lpstr>
      <vt:lpstr>TotalTP</vt:lpstr>
      <vt:lpstr>TotalTutorat</vt:lpstr>
      <vt:lpstr>TypologiePrincipale</vt:lpstr>
    </vt:vector>
  </TitlesOfParts>
  <Manager/>
  <Company>Université de Lorraine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 - DACIP</dc:creator>
  <cp:keywords/>
  <dc:description/>
  <cp:lastModifiedBy>Odile Kpodeme</cp:lastModifiedBy>
  <cp:revision>8</cp:revision>
  <dcterms:created xsi:type="dcterms:W3CDTF">2019-12-17T08:59:19Z</dcterms:created>
  <dcterms:modified xsi:type="dcterms:W3CDTF">2026-05-19T11:47:45Z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0x010100520B0EA35FAF52428CE6EDD8F24041DC</vt:lpwstr>
  </property>
  <property fmtid="{D5CDD505-2E9C-101B-9397-08002B2CF9AE}" pid="3" name="MediaServiceImageTags">
    <vt:lpwstr/>
  </property>
</Properties>
</file>