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uha.fr\users\p1100061\Documents\Répertoire personnel\Dossier M1 Droit 2025-26\"/>
    </mc:Choice>
  </mc:AlternateContent>
  <xr:revisionPtr revIDLastSave="0" documentId="8_{28B3AF62-3E39-475C-A532-5F8B81F44DC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euil1" sheetId="13" state="hidden" r:id="rId1"/>
    <sheet name="3-Maquette parcours" sheetId="23" r:id="rId2"/>
  </sheets>
  <externalReferences>
    <externalReference r:id="rId3"/>
  </externalReferences>
  <definedNames>
    <definedName name="_xlnm._FilterDatabase" localSheetId="1" hidden="1">'3-Maquette parcours'!$A$1:$X$64</definedName>
    <definedName name="BCC">'[1]2-Référentiel UHA'!$A$3:$B$419</definedName>
    <definedName name="CommunL1L2">'3-Maquette parcours'!$D$6:$D$63</definedName>
    <definedName name="CommunMention">'3-Maquette parcours'!$D$6:$D$1048576</definedName>
    <definedName name="ECTS">'[1]3-Maquette Licence Parcours x'!$V$2:$V$1048576</definedName>
    <definedName name="NombreCollab">'3-Maquette parcours'!#REF!</definedName>
    <definedName name="NombreExpression">'3-Maquette parcours'!#REF!</definedName>
    <definedName name="NombreInformationnelle">'3-Maquette parcours'!#REF!</definedName>
    <definedName name="NombreInternationale">'3-Maquette parcours'!#REF!</definedName>
    <definedName name="NombreMTU">'3-Maquette parcours'!#REF!</definedName>
    <definedName name="NombreNumerique">'3-Maquette parcours'!#REF!</definedName>
    <definedName name="NombreNumérique">'3-Maquette parcours'!#REF!</definedName>
    <definedName name="NombreProfessionnelle">'3-Maquette parcours'!#REF!</definedName>
    <definedName name="NombreRecherche">'3-Maquette parcours'!#REF!</definedName>
    <definedName name="NombreSAC">'3-Maquette parcours'!#REF!</definedName>
    <definedName name="NombreTEDS">'3-Maquette parcours'!#REF!</definedName>
    <definedName name="NombreVSS">'3-Maquette parcours'!#REF!</definedName>
    <definedName name="Ressources">'[1]4-Corres. Compétences-Ressource'!$E$2:$AX$2</definedName>
    <definedName name="TotalCI">'[1]3-Maquette Licence Parcours x'!$J$5:$J$1048576</definedName>
    <definedName name="TotalCM">'[1]3-Maquette Licence Parcours x'!$K$5:$K$1048576</definedName>
    <definedName name="TotalDistanciel">'3-Maquette parcours'!#REF!</definedName>
    <definedName name="TotalECTS">'3-Maquette parcours'!$T$6:$T$1048576</definedName>
    <definedName name="TotalECUE">'3-Maquette parcours'!$M$5:$M$1048576</definedName>
    <definedName name="TotalHeuresEns">'[1]3-Maquette Licence Parcours x'!$O$5:$O$1048576</definedName>
    <definedName name="TotalHybride">'3-Maquette parcours'!#REF!</definedName>
    <definedName name="TotalMaquette">'3-Maquette parcours'!#REF!</definedName>
    <definedName name="TotalProjet">'3-Maquette parcours'!$N$6:$N$1048576</definedName>
    <definedName name="TotalProjetAutonomie">'[1]3-Maquette Licence Parcours x'!$Q$5:$Q$1048576</definedName>
    <definedName name="TotalProjetEncadrement">'[1]3-Maquette Licence Parcours x'!$N$5:$N$1048576,'[1]3-Maquette Licence Parcours x'!$N$2,'[1]3-Maquette Licence Parcours x'!$G$2</definedName>
    <definedName name="TotalProjetEns">'3-Maquette parcours'!$K$6:$K$1048576</definedName>
    <definedName name="TotalStage">'[1]3-Maquette Licence Parcours x'!$S$5:$S$1048576</definedName>
    <definedName name="TotalStageEtudiant">'3-Maquette parcours'!$P$6:$P$1048576</definedName>
    <definedName name="TotalTD">'[1]3-Maquette Licence Parcours x'!$L$5:$L$1048576</definedName>
    <definedName name="TotalTP">'3-Maquette parcours'!$J$6:$J$1048576</definedName>
    <definedName name="TotalTutorat">'3-Maquette parcours'!$Q$6:$Q$1048576</definedName>
    <definedName name="TypologiePrincipale">'3-Maquette parcours'!$E$6:$E$1048576</definedName>
    <definedName name="VolumeHoraire">'[1]3-Maquette Licence Parcours x'!$O$2:$O$1048576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23" l="1"/>
  <c r="M12" i="23"/>
  <c r="M35" i="23"/>
  <c r="M34" i="23"/>
  <c r="M17" i="23" l="1"/>
  <c r="M16" i="23"/>
  <c r="J64" i="23" l="1"/>
  <c r="J54" i="23"/>
  <c r="J40" i="23"/>
  <c r="J23" i="23"/>
  <c r="K23" i="23"/>
  <c r="S19" i="23" l="1"/>
  <c r="M7" i="23"/>
  <c r="M8" i="23"/>
  <c r="M9" i="23"/>
  <c r="M10" i="23"/>
  <c r="M11" i="23"/>
  <c r="M13" i="23"/>
  <c r="M14" i="23"/>
  <c r="M18" i="23"/>
  <c r="M19" i="23"/>
  <c r="M20" i="23"/>
  <c r="M21" i="23"/>
  <c r="M6" i="23"/>
  <c r="D1" i="23"/>
  <c r="M23" i="23" l="1"/>
  <c r="T64" i="23" l="1"/>
  <c r="H64" i="23"/>
  <c r="I64" i="23"/>
  <c r="K64" i="23"/>
  <c r="N64" i="23"/>
  <c r="O64" i="23"/>
  <c r="P64" i="23"/>
  <c r="Q64" i="23"/>
  <c r="G64" i="23"/>
  <c r="T54" i="23"/>
  <c r="H54" i="23"/>
  <c r="I54" i="23"/>
  <c r="K54" i="23"/>
  <c r="N54" i="23"/>
  <c r="O54" i="23"/>
  <c r="P54" i="23"/>
  <c r="Q54" i="23"/>
  <c r="G54" i="23"/>
  <c r="T40" i="23"/>
  <c r="H40" i="23"/>
  <c r="K40" i="23"/>
  <c r="N40" i="23"/>
  <c r="O40" i="23"/>
  <c r="P40" i="23"/>
  <c r="Q40" i="23"/>
  <c r="G40" i="23"/>
  <c r="T23" i="23"/>
  <c r="N23" i="23"/>
  <c r="O23" i="23"/>
  <c r="P23" i="23"/>
  <c r="Q23" i="23"/>
  <c r="J1" i="23"/>
  <c r="H23" i="23"/>
  <c r="M63" i="23"/>
  <c r="M62" i="23"/>
  <c r="M61" i="23"/>
  <c r="M60" i="23"/>
  <c r="M59" i="23"/>
  <c r="M58" i="23"/>
  <c r="M57" i="23"/>
  <c r="M56" i="23"/>
  <c r="M53" i="23"/>
  <c r="M52" i="23"/>
  <c r="M51" i="23"/>
  <c r="M50" i="23"/>
  <c r="M49" i="23"/>
  <c r="M48" i="23"/>
  <c r="M47" i="23"/>
  <c r="M46" i="23"/>
  <c r="M45" i="23"/>
  <c r="M44" i="23"/>
  <c r="M43" i="23"/>
  <c r="M42" i="23"/>
  <c r="M39" i="23"/>
  <c r="M38" i="23"/>
  <c r="M37" i="23"/>
  <c r="M36" i="23"/>
  <c r="M33" i="23"/>
  <c r="M30" i="23"/>
  <c r="M29" i="23"/>
  <c r="M28" i="23"/>
  <c r="M27" i="23"/>
  <c r="M26" i="23"/>
  <c r="M25" i="23"/>
  <c r="N1" i="23" l="1"/>
  <c r="K1" i="23"/>
  <c r="P1" i="23"/>
  <c r="Q1" i="23"/>
  <c r="X23" i="23"/>
  <c r="T1" i="23"/>
  <c r="M64" i="23"/>
  <c r="X40" i="23"/>
  <c r="X64" i="23"/>
  <c r="M40" i="23"/>
  <c r="M54" i="23"/>
  <c r="X54" i="23"/>
  <c r="M1" i="23" l="1"/>
  <c r="C2" i="13" l="1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1" i="13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1" i="13"/>
  <c r="A12" i="13"/>
  <c r="A13" i="13"/>
  <c r="A14" i="13"/>
  <c r="A15" i="13"/>
  <c r="A16" i="13"/>
  <c r="A17" i="13"/>
  <c r="A18" i="13"/>
  <c r="A19" i="13"/>
  <c r="A20" i="13"/>
  <c r="A21" i="13"/>
  <c r="A2" i="13"/>
  <c r="A3" i="13"/>
  <c r="A4" i="13"/>
  <c r="A5" i="13"/>
  <c r="A6" i="13"/>
  <c r="A7" i="13"/>
  <c r="A8" i="13"/>
  <c r="A9" i="13"/>
  <c r="A10" i="13"/>
  <c r="A11" i="13"/>
  <c r="A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I1" i="13" l="1"/>
</calcChain>
</file>

<file path=xl/sharedStrings.xml><?xml version="1.0" encoding="utf-8"?>
<sst xmlns="http://schemas.openxmlformats.org/spreadsheetml/2006/main" count="324" uniqueCount="136">
  <si>
    <t>Somme H UE Ouverte</t>
  </si>
  <si>
    <t>CM</t>
  </si>
  <si>
    <t>CI</t>
  </si>
  <si>
    <t>TD</t>
  </si>
  <si>
    <t>TP</t>
  </si>
  <si>
    <t>Total :</t>
  </si>
  <si>
    <t>Titre UE/ECUE</t>
  </si>
  <si>
    <t>Volumes horaires d'enseignement et d'encadrement pédagogique dans les 1500h réglementaires</t>
  </si>
  <si>
    <t>Volumes horaires de travail personnel cadré (hors 1500h réglementaires)</t>
  </si>
  <si>
    <t>Modalités d'évaluation
Indiquer ici le mode d'évaluation de la formation -&gt;</t>
  </si>
  <si>
    <t>Mode combiné (CC+Examen terminal)</t>
  </si>
  <si>
    <t>Code UE</t>
  </si>
  <si>
    <t>Libellé UE</t>
  </si>
  <si>
    <t>Libellé ECUE ou SAC</t>
  </si>
  <si>
    <t>Commun Mention
(Oui/Non)</t>
  </si>
  <si>
    <t>Typologie principale</t>
  </si>
  <si>
    <t>Niveau d'acquisition visé</t>
  </si>
  <si>
    <t>Projet</t>
  </si>
  <si>
    <t>Stage</t>
  </si>
  <si>
    <t xml:space="preserve">Tutorat </t>
  </si>
  <si>
    <t>Coeff. Par ECUE</t>
  </si>
  <si>
    <t>Coeff. Par UE (idem ECTS en L, de 1 à 3 en LP)</t>
  </si>
  <si>
    <r>
      <rPr>
        <b/>
        <sz val="10"/>
        <color rgb="FF000000"/>
        <rFont val="Calibri"/>
        <family val="2"/>
      </rPr>
      <t xml:space="preserve">ECTS
</t>
    </r>
    <r>
      <rPr>
        <b/>
        <sz val="10"/>
        <color rgb="FFFF0000"/>
        <rFont val="Calibri"/>
        <family val="2"/>
      </rPr>
      <t xml:space="preserve">OBLIGATOIRE
</t>
    </r>
    <r>
      <rPr>
        <b/>
        <sz val="10"/>
        <color rgb="FF000000"/>
        <rFont val="Calibri"/>
        <family val="2"/>
      </rPr>
      <t>1=10h ENS / 25h travail étudiant
3 crédits ECTS minimum attribués au niveau de l'UE</t>
    </r>
  </si>
  <si>
    <t>MCC (par ECUE ou pour toute l'UE)
Ex de libellé : écrit, oral, soutenance, portfolio, SAC, certification en ligne, …</t>
  </si>
  <si>
    <t>Volume horaire évaluation hors maquette</t>
  </si>
  <si>
    <t>Projet (encadrement)</t>
  </si>
  <si>
    <t>Dont évaluation incluse</t>
  </si>
  <si>
    <t>Total ECUE</t>
  </si>
  <si>
    <t>Nb heures autonomie étudiant</t>
  </si>
  <si>
    <t>Heures d'encadrement ENSEIGNANTS</t>
  </si>
  <si>
    <t>Durée stage en heures</t>
  </si>
  <si>
    <t>Nb total d'heures de tutorat  allouées</t>
  </si>
  <si>
    <t>Libellé du type de contrôle en toutes lettres</t>
  </si>
  <si>
    <t>Libellé du type de contrôle pour étudiants dispensés d'assuidité (si contrôle continue)</t>
  </si>
  <si>
    <t>Libellé du type de contrôle en seconde session le cas échéant</t>
  </si>
  <si>
    <t>Semestre 1</t>
  </si>
  <si>
    <t>UE1</t>
  </si>
  <si>
    <t xml:space="preserve">Unité fondamentale (2 matières aux choix avec TD. La 3e matière est obligatoire sans TD) </t>
  </si>
  <si>
    <t>Droit des collectivité territoriales</t>
  </si>
  <si>
    <t>Oui</t>
  </si>
  <si>
    <t>Socle</t>
  </si>
  <si>
    <t>Compétent</t>
  </si>
  <si>
    <t>Ecrit 3h si TD / Ecrit 1h sans TD</t>
  </si>
  <si>
    <t>Pas de seconde session</t>
  </si>
  <si>
    <t>Droit de l'urbanisme</t>
  </si>
  <si>
    <t>Droit européen de la concurrence</t>
  </si>
  <si>
    <t xml:space="preserve">TD 1 </t>
  </si>
  <si>
    <t>CC écrits-oraux</t>
  </si>
  <si>
    <t>TD 2</t>
  </si>
  <si>
    <t>UE2</t>
  </si>
  <si>
    <t>Unité de spécialisation (Contentieux constitutionnel obligatoire et matières équivalent à 48 heures aux choix)</t>
  </si>
  <si>
    <t>Contencieux constitutionnel 32 h (obligatoire)</t>
  </si>
  <si>
    <t>Ecrit 1h</t>
  </si>
  <si>
    <t>au choix pour 48h :</t>
  </si>
  <si>
    <t>Droit fiscal des affaires (32 h)</t>
  </si>
  <si>
    <t>CC Ecrit-oral</t>
  </si>
  <si>
    <t>Prévention des risques (32 h)</t>
  </si>
  <si>
    <t>CC écrits</t>
  </si>
  <si>
    <t>Droit de l'emploi (32)</t>
  </si>
  <si>
    <t>Droit de l'environnement (16 h)</t>
  </si>
  <si>
    <t>Droit de la santé (16 h)</t>
  </si>
  <si>
    <t>Droit du numérique (16 h)</t>
  </si>
  <si>
    <t>UE3</t>
  </si>
  <si>
    <t>Unité Ouverture professionnelle (Module SIO + stage ou exercice de professionnalisation)</t>
  </si>
  <si>
    <t>Transversal</t>
  </si>
  <si>
    <t>Intermédiaire</t>
  </si>
  <si>
    <t>Evaluation au S2</t>
  </si>
  <si>
    <t>Exercice de professionnalisation</t>
  </si>
  <si>
    <t>Module SIO</t>
  </si>
  <si>
    <t>Selon les modalités du SIO</t>
  </si>
  <si>
    <t>UE4</t>
  </si>
  <si>
    <t>Unité Langues (Anglais ou allemand)</t>
  </si>
  <si>
    <t>Anglais  ou allemand</t>
  </si>
  <si>
    <t>International</t>
  </si>
  <si>
    <t>TOTAUX SEMESTRE  par colonne :</t>
  </si>
  <si>
    <t>Semestre 2</t>
  </si>
  <si>
    <t>Unité fondamentale (2 matières au choix avec TD
La 3ème matière est obligatoire sans TD</t>
  </si>
  <si>
    <t>Contentieux administratif</t>
  </si>
  <si>
    <t>Ecrit 3 h si TD ou Ecrit 1h pour la matière sans TD</t>
  </si>
  <si>
    <t>Droit public des affaires</t>
  </si>
  <si>
    <t>Gouvernance locale</t>
  </si>
  <si>
    <t>TD matière 1</t>
  </si>
  <si>
    <t>TD matière 2</t>
  </si>
  <si>
    <t xml:space="preserve">Unité de spécialisation (Grands enjeux du monde contemporain obligatoire et matières équivalent à 48 heures aux choix) </t>
  </si>
  <si>
    <t>Grands enjeux du monde contemporain (obligatoire)</t>
  </si>
  <si>
    <t xml:space="preserve">au choix pour 48h : </t>
  </si>
  <si>
    <t>CC écrit-oral</t>
  </si>
  <si>
    <t>Gestion des risques (32 h)</t>
  </si>
  <si>
    <t xml:space="preserve"> Mode alternatif de règlement des litiges (32 h) </t>
  </si>
  <si>
    <t>Droit pénal des affaires (16 h)</t>
  </si>
  <si>
    <t>Culture générale et préparation aux concours (16 h) ou droit de la sécurité (16h)</t>
  </si>
  <si>
    <t>Unité Ouverture professionnelle (stage ou exercice de professionnalisation)</t>
  </si>
  <si>
    <t>Rapport de stage et soutenance</t>
  </si>
  <si>
    <t>Rapport de professionnalisation</t>
  </si>
  <si>
    <t>Anglais ou allemand</t>
  </si>
  <si>
    <t>Semestre 3</t>
  </si>
  <si>
    <t>Unité transversale Droit (UE Commune aux 3 parcours)</t>
  </si>
  <si>
    <t>Fondamentaux juridiques et culture numérique</t>
  </si>
  <si>
    <t>CC écrit</t>
  </si>
  <si>
    <t>Gestions des risques</t>
  </si>
  <si>
    <t>La modernisation de l'administration</t>
  </si>
  <si>
    <t>Modernisation et culture numérique</t>
  </si>
  <si>
    <t>Non</t>
  </si>
  <si>
    <t>Ecrit de 5h + Grand oral : épreuves communes</t>
  </si>
  <si>
    <t xml:space="preserve">Principes directeurs </t>
  </si>
  <si>
    <t>Enjeux</t>
  </si>
  <si>
    <t>Connaitre les métiers de l'administration et leurs enjeux : investir, protéger, dynamiser</t>
  </si>
  <si>
    <t>Investir et aménager</t>
  </si>
  <si>
    <t>Protéger et sécuriser</t>
  </si>
  <si>
    <t>Dynamiser</t>
  </si>
  <si>
    <t>Les outils de l'action publique</t>
  </si>
  <si>
    <t>Les actes</t>
  </si>
  <si>
    <t>L'expertise</t>
  </si>
  <si>
    <t>La gestion des différents</t>
  </si>
  <si>
    <t>La règlementation des activités et du domaine public</t>
  </si>
  <si>
    <t>Semestre 4</t>
  </si>
  <si>
    <t>UE5</t>
  </si>
  <si>
    <t>Communication et insertion professionnelle</t>
  </si>
  <si>
    <t>Exercices de simulation et d'insertion professionnelle</t>
  </si>
  <si>
    <t>CC oraux</t>
  </si>
  <si>
    <t>UE6</t>
  </si>
  <si>
    <t>PROJETS INTERDISCIPLINAIRES COLLECTIFS, SIMULATION DE PROCÉDURE ET MANAGEMENT DE PROJET</t>
  </si>
  <si>
    <t>Simulation de procédure</t>
  </si>
  <si>
    <t>Management de projet PIC</t>
  </si>
  <si>
    <t>UE7</t>
  </si>
  <si>
    <t>LANGUE ETRANGERE APPLIQUEE</t>
  </si>
  <si>
    <t xml:space="preserve">Anglais </t>
  </si>
  <si>
    <t>UE8</t>
  </si>
  <si>
    <t>Stage professionnel, initiation à la recherche et préparation aux concours</t>
  </si>
  <si>
    <t>Alternance  + rapport d'apprentissage OU</t>
  </si>
  <si>
    <t>Ouvert</t>
  </si>
  <si>
    <t>11, 50</t>
  </si>
  <si>
    <t>rapport + soutenance</t>
  </si>
  <si>
    <t>Stage et rapport de stage + rapport de recherche en formation initiale</t>
  </si>
  <si>
    <t xml:space="preserve">initiation à la recherche </t>
  </si>
  <si>
    <t>préparation aux concours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</si>
</sst>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General&quot; ECUE&quot;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i/>
      <sz val="11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 Light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onsolas"/>
      <family val="3"/>
    </font>
    <font>
      <sz val="8"/>
      <color theme="1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name val="Consolas"/>
      <family val="3"/>
    </font>
    <font>
      <sz val="10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</font>
    <font>
      <sz val="11"/>
      <name val="Calibri Light"/>
      <family val="2"/>
    </font>
    <font>
      <b/>
      <sz val="8"/>
      <color theme="1"/>
      <name val="Calibri Light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</font>
    <font>
      <b/>
      <sz val="10"/>
      <color theme="1"/>
      <name val="Consolas"/>
      <family val="3"/>
    </font>
    <font>
      <sz val="11"/>
      <color theme="1"/>
      <name val="Calibri (Corps)"/>
    </font>
    <font>
      <sz val="11"/>
      <color theme="1"/>
      <name val="Calibri"/>
      <family val="2"/>
    </font>
    <font>
      <sz val="10"/>
      <color theme="1"/>
      <name val="Calibri (Corps)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2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rgb="FFCCCCFF"/>
      </patternFill>
    </fill>
  </fills>
  <borders count="5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/>
    <xf numFmtId="0" fontId="5" fillId="0" borderId="1" applyNumberFormat="0" applyFill="0">
      <alignment horizontal="center"/>
    </xf>
    <xf numFmtId="0" fontId="16" fillId="0" borderId="0" applyNumberFormat="0" applyFill="0" applyBorder="0" applyAlignment="0" applyProtection="0"/>
    <xf numFmtId="0" fontId="2" fillId="0" borderId="0"/>
  </cellStyleXfs>
  <cellXfs count="157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10" xfId="0" applyBorder="1"/>
    <xf numFmtId="0" fontId="7" fillId="4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24" fillId="15" borderId="16" xfId="0" applyFont="1" applyFill="1" applyBorder="1" applyAlignment="1">
      <alignment horizontal="center" vertical="center" wrapText="1"/>
    </xf>
    <xf numFmtId="0" fontId="24" fillId="15" borderId="18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9" fillId="4" borderId="34" xfId="0" applyFont="1" applyFill="1" applyBorder="1" applyAlignment="1">
      <alignment horizontal="left" vertical="center" wrapText="1"/>
    </xf>
    <xf numFmtId="0" fontId="0" fillId="0" borderId="25" xfId="0" applyBorder="1" applyAlignment="1">
      <alignment vertical="center" wrapText="1"/>
    </xf>
    <xf numFmtId="0" fontId="9" fillId="5" borderId="25" xfId="0" applyFont="1" applyFill="1" applyBorder="1" applyAlignment="1">
      <alignment vertical="center" wrapText="1"/>
    </xf>
    <xf numFmtId="0" fontId="21" fillId="8" borderId="35" xfId="3" applyFont="1" applyFill="1" applyBorder="1" applyAlignment="1">
      <alignment horizontal="center" vertical="center" wrapText="1"/>
    </xf>
    <xf numFmtId="0" fontId="5" fillId="8" borderId="35" xfId="3" applyFill="1" applyBorder="1" applyAlignment="1">
      <alignment horizontal="center" vertical="center" wrapText="1"/>
    </xf>
    <xf numFmtId="0" fontId="23" fillId="16" borderId="39" xfId="0" applyFont="1" applyFill="1" applyBorder="1" applyAlignment="1">
      <alignment horizontal="center" vertical="center" wrapText="1"/>
    </xf>
    <xf numFmtId="0" fontId="23" fillId="12" borderId="35" xfId="1" applyFont="1" applyFill="1" applyBorder="1" applyAlignment="1">
      <alignment horizontal="center" vertical="center" wrapText="1"/>
    </xf>
    <xf numFmtId="0" fontId="0" fillId="0" borderId="26" xfId="0" applyBorder="1"/>
    <xf numFmtId="0" fontId="8" fillId="0" borderId="0" xfId="0" applyFont="1" applyAlignment="1">
      <alignment horizontal="right"/>
    </xf>
    <xf numFmtId="0" fontId="22" fillId="14" borderId="0" xfId="0" applyFont="1" applyFill="1" applyAlignment="1">
      <alignment horizontal="center" vertical="center"/>
    </xf>
    <xf numFmtId="0" fontId="11" fillId="5" borderId="6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7" fillId="8" borderId="35" xfId="3" applyFont="1" applyFill="1" applyBorder="1" applyAlignment="1">
      <alignment horizontal="center" vertical="center" wrapText="1"/>
    </xf>
    <xf numFmtId="0" fontId="5" fillId="8" borderId="38" xfId="3" applyFill="1" applyBorder="1" applyAlignment="1">
      <alignment horizontal="center" vertical="center" textRotation="90" wrapText="1"/>
    </xf>
    <xf numFmtId="0" fontId="5" fillId="8" borderId="36" xfId="3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8" borderId="36" xfId="3" applyFill="1" applyBorder="1" applyAlignment="1">
      <alignment horizontal="center" vertical="center" textRotation="90" wrapText="1"/>
    </xf>
    <xf numFmtId="0" fontId="7" fillId="4" borderId="2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8" xfId="0" applyBorder="1"/>
    <xf numFmtId="0" fontId="0" fillId="0" borderId="3" xfId="0" applyBorder="1"/>
    <xf numFmtId="0" fontId="13" fillId="4" borderId="2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15" fillId="12" borderId="8" xfId="3" applyFont="1" applyFill="1" applyBorder="1" applyAlignment="1">
      <alignment vertical="center" wrapText="1"/>
    </xf>
    <xf numFmtId="0" fontId="15" fillId="12" borderId="10" xfId="3" applyFont="1" applyFill="1" applyBorder="1" applyAlignment="1">
      <alignment vertical="center" wrapText="1"/>
    </xf>
    <xf numFmtId="0" fontId="1" fillId="4" borderId="32" xfId="1" applyFont="1" applyFill="1" applyBorder="1" applyAlignment="1">
      <alignment horizontal="left" vertical="center" wrapText="1"/>
    </xf>
    <xf numFmtId="0" fontId="1" fillId="4" borderId="33" xfId="1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34" xfId="1" applyFont="1" applyFill="1" applyBorder="1" applyAlignment="1">
      <alignment horizontal="left" vertical="center" wrapText="1"/>
    </xf>
    <xf numFmtId="0" fontId="1" fillId="10" borderId="34" xfId="1" applyFont="1" applyFill="1" applyBorder="1" applyAlignment="1">
      <alignment horizontal="left" vertical="center" wrapText="1"/>
    </xf>
    <xf numFmtId="0" fontId="13" fillId="4" borderId="11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 wrapText="1"/>
    </xf>
    <xf numFmtId="0" fontId="18" fillId="4" borderId="31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/>
    </xf>
    <xf numFmtId="0" fontId="1" fillId="4" borderId="46" xfId="1" applyFont="1" applyFill="1" applyBorder="1" applyAlignment="1">
      <alignment horizontal="left" vertical="center" wrapText="1"/>
    </xf>
    <xf numFmtId="0" fontId="1" fillId="4" borderId="47" xfId="1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9" fillId="4" borderId="32" xfId="0" applyFont="1" applyFill="1" applyBorder="1" applyAlignment="1">
      <alignment horizontal="left" vertical="center" wrapText="1"/>
    </xf>
    <xf numFmtId="0" fontId="19" fillId="4" borderId="50" xfId="0" applyFont="1" applyFill="1" applyBorder="1" applyAlignment="1">
      <alignment horizontal="left" vertical="center" wrapText="1"/>
    </xf>
    <xf numFmtId="0" fontId="19" fillId="4" borderId="51" xfId="0" applyFont="1" applyFill="1" applyBorder="1" applyAlignment="1">
      <alignment horizontal="left" vertical="center" wrapText="1"/>
    </xf>
    <xf numFmtId="0" fontId="18" fillId="4" borderId="11" xfId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4" borderId="11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5" fillId="12" borderId="2" xfId="3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/>
    </xf>
    <xf numFmtId="0" fontId="18" fillId="6" borderId="24" xfId="1" applyFont="1" applyFill="1" applyBorder="1" applyAlignment="1">
      <alignment horizontal="center" vertical="center"/>
    </xf>
    <xf numFmtId="0" fontId="28" fillId="7" borderId="32" xfId="1" applyFont="1" applyFill="1" applyBorder="1" applyAlignment="1">
      <alignment horizontal="center" vertical="center" wrapText="1"/>
    </xf>
    <xf numFmtId="0" fontId="28" fillId="7" borderId="40" xfId="1" applyFont="1" applyFill="1" applyBorder="1" applyAlignment="1">
      <alignment horizontal="center" vertical="center" wrapText="1"/>
    </xf>
    <xf numFmtId="0" fontId="28" fillId="7" borderId="11" xfId="1" applyFont="1" applyFill="1" applyBorder="1" applyAlignment="1">
      <alignment horizontal="center" vertical="center" wrapText="1"/>
    </xf>
    <xf numFmtId="0" fontId="28" fillId="7" borderId="37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3" fillId="4" borderId="11" xfId="1" applyFont="1" applyFill="1" applyBorder="1" applyAlignment="1">
      <alignment horizontal="center" vertical="center" wrapText="1"/>
    </xf>
    <xf numFmtId="0" fontId="13" fillId="4" borderId="24" xfId="1" applyFont="1" applyFill="1" applyBorder="1" applyAlignment="1">
      <alignment horizontal="center" vertical="center" wrapText="1"/>
    </xf>
    <xf numFmtId="0" fontId="13" fillId="4" borderId="30" xfId="1" applyFont="1" applyFill="1" applyBorder="1" applyAlignment="1">
      <alignment horizontal="center" vertical="center" wrapText="1"/>
    </xf>
    <xf numFmtId="0" fontId="18" fillId="4" borderId="31" xfId="1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0" fontId="29" fillId="7" borderId="41" xfId="1" applyFont="1" applyFill="1" applyBorder="1" applyAlignment="1">
      <alignment horizontal="center" vertical="center" wrapText="1"/>
    </xf>
    <xf numFmtId="0" fontId="29" fillId="7" borderId="42" xfId="1" applyFont="1" applyFill="1" applyBorder="1" applyAlignment="1">
      <alignment horizontal="center" vertical="center" wrapText="1"/>
    </xf>
    <xf numFmtId="0" fontId="24" fillId="15" borderId="27" xfId="0" applyFont="1" applyFill="1" applyBorder="1" applyAlignment="1">
      <alignment horizontal="center" vertical="center" wrapText="1"/>
    </xf>
    <xf numFmtId="0" fontId="24" fillId="15" borderId="14" xfId="0" applyFont="1" applyFill="1" applyBorder="1" applyAlignment="1">
      <alignment horizontal="center" vertical="center" wrapText="1"/>
    </xf>
    <xf numFmtId="0" fontId="24" fillId="15" borderId="28" xfId="0" applyFont="1" applyFill="1" applyBorder="1" applyAlignment="1">
      <alignment horizontal="center" vertical="center" wrapText="1"/>
    </xf>
    <xf numFmtId="0" fontId="24" fillId="15" borderId="13" xfId="0" applyFont="1" applyFill="1" applyBorder="1" applyAlignment="1">
      <alignment horizontal="center" vertical="center" wrapText="1"/>
    </xf>
    <xf numFmtId="0" fontId="24" fillId="15" borderId="15" xfId="0" applyFont="1" applyFill="1" applyBorder="1" applyAlignment="1">
      <alignment horizontal="center" vertical="center" wrapText="1"/>
    </xf>
    <xf numFmtId="0" fontId="25" fillId="12" borderId="11" xfId="3" applyFont="1" applyFill="1" applyBorder="1" applyAlignment="1">
      <alignment horizontal="center" vertical="center" wrapText="1"/>
    </xf>
    <xf numFmtId="0" fontId="25" fillId="12" borderId="37" xfId="3" applyFont="1" applyFill="1" applyBorder="1" applyAlignment="1">
      <alignment horizontal="center" vertical="center" wrapText="1"/>
    </xf>
    <xf numFmtId="0" fontId="17" fillId="12" borderId="43" xfId="3" applyFont="1" applyFill="1" applyBorder="1" applyAlignment="1">
      <alignment horizontal="center" vertical="center" textRotation="90" wrapText="1"/>
    </xf>
    <xf numFmtId="0" fontId="25" fillId="12" borderId="44" xfId="3" applyFont="1" applyFill="1" applyBorder="1" applyAlignment="1">
      <alignment horizontal="center" vertical="center" textRotation="90" wrapText="1"/>
    </xf>
    <xf numFmtId="0" fontId="23" fillId="12" borderId="11" xfId="1" applyFont="1" applyFill="1" applyBorder="1" applyAlignment="1">
      <alignment horizontal="center" vertical="center" wrapText="1"/>
    </xf>
    <xf numFmtId="0" fontId="23" fillId="12" borderId="37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 wrapText="1"/>
    </xf>
    <xf numFmtId="0" fontId="18" fillId="6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1" fillId="4" borderId="11" xfId="1" applyFont="1" applyFill="1" applyBorder="1" applyAlignment="1">
      <alignment horizontal="center" vertical="center" wrapText="1"/>
    </xf>
    <xf numFmtId="0" fontId="31" fillId="4" borderId="24" xfId="1" applyFont="1" applyFill="1" applyBorder="1" applyAlignment="1">
      <alignment horizontal="center" vertical="center" wrapText="1"/>
    </xf>
    <xf numFmtId="0" fontId="18" fillId="4" borderId="49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8" borderId="0" xfId="3" applyFill="1" applyBorder="1" applyAlignment="1">
      <alignment horizontal="center" vertical="center" wrapText="1"/>
    </xf>
    <xf numFmtId="0" fontId="5" fillId="8" borderId="6" xfId="3" applyFill="1" applyBorder="1" applyAlignment="1">
      <alignment horizontal="center" vertical="center" wrapText="1"/>
    </xf>
    <xf numFmtId="0" fontId="15" fillId="12" borderId="3" xfId="3" applyFont="1" applyFill="1" applyBorder="1" applyAlignment="1">
      <alignment horizontal="center" vertical="center" wrapText="1"/>
    </xf>
    <xf numFmtId="0" fontId="15" fillId="12" borderId="8" xfId="3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24" xfId="1" applyFont="1" applyBorder="1" applyAlignment="1">
      <alignment horizontal="center" vertical="center" wrapText="1"/>
    </xf>
    <xf numFmtId="0" fontId="9" fillId="5" borderId="8" xfId="0" applyFont="1" applyFill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 wrapText="1"/>
    </xf>
  </cellXfs>
  <cellStyles count="6">
    <cellStyle name="Hyperlink" xfId="4" xr:uid="{00000000-0005-0000-0000-000000000000}"/>
    <cellStyle name="Normal" xfId="0" builtinId="0"/>
    <cellStyle name="Normal 2" xfId="1" xr:uid="{00000000-0005-0000-0000-000002000000}"/>
    <cellStyle name="Normal 3" xfId="5" xr:uid="{00000000-0005-0000-0000-000003000000}"/>
    <cellStyle name="Texte explicatif 2" xfId="2" xr:uid="{00000000-0005-0000-0000-000004000000}"/>
    <cellStyle name="Total 2" xfId="3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07ECB"/>
      <color rgb="FFFA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hafr.sharepoint.com/sites/ELAN/Documents%20partages/APC/Matrice%20APC%20niveau%202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Mention"/>
      <sheetName val="Feuil1"/>
      <sheetName val="2-Référentiel UHA"/>
      <sheetName val="3-Maquette Licence Parcours x"/>
      <sheetName val="4-Corres. Compétences-Ressource"/>
      <sheetName val="5-Réorientation"/>
      <sheetName val="6-Correspondance BC RNCP-BC UHA"/>
      <sheetName val="test-Maquette v.Marie"/>
      <sheetName val="test-Maquette niv 3 v.Marie "/>
      <sheetName val="7-FAQ &amp; Lexique"/>
      <sheetName val="Maquette APC - niveau 1"/>
      <sheetName val="Indicateurs"/>
      <sheetName val="Maquette APC - niveau 2"/>
      <sheetName val="Corres. Compétences-Res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ain Bolli" id="{C330D09D-B448-904B-A299-9954F292FAB4}" userId="S::alain.bolli@uha.fr::931f76b2-5979-4338-9dab-18a23d168bc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workbookViewId="0">
      <selection activeCell="H2" sqref="H2"/>
    </sheetView>
  </sheetViews>
  <sheetFormatPr baseColWidth="10" defaultColWidth="8.85546875" defaultRowHeight="15" x14ac:dyDescent="0.25"/>
  <cols>
    <col min="8" max="8" width="23.42578125" customWidth="1"/>
  </cols>
  <sheetData>
    <row r="1" spans="1:9" x14ac:dyDescent="0.25">
      <c r="A1" t="e">
        <f>IF(#REF!="Ouvert",#REF!+#REF!+#REF!+#REF!+#REF!," ")</f>
        <v>#REF!</v>
      </c>
      <c r="B1" t="e">
        <f>IF(#REF!="Transversal",#REF!+#REF!+#REF!+#REF!+#REF!," ")</f>
        <v>#REF!</v>
      </c>
      <c r="C1" t="e">
        <f>IF(#REF!="Socle",#REF!+#REF!+#REF!+#REF!+#REF!," ")</f>
        <v>#REF!</v>
      </c>
      <c r="H1" t="s">
        <v>0</v>
      </c>
      <c r="I1" t="e">
        <f>SUM(A:A)</f>
        <v>#REF!</v>
      </c>
    </row>
    <row r="2" spans="1:9" x14ac:dyDescent="0.25">
      <c r="A2" t="e">
        <f>IF(#REF!="Ouvert",#REF!+#REF!+#REF!+#REF!+#REF!," ")</f>
        <v>#REF!</v>
      </c>
      <c r="B2" t="e">
        <f>IF(#REF!="Transversal",#REF!+#REF!+#REF!+#REF!+#REF!," ")</f>
        <v>#REF!</v>
      </c>
      <c r="C2" t="e">
        <f>IF(#REF!="Socle",#REF!+#REF!+#REF!+#REF!+#REF!," ")</f>
        <v>#REF!</v>
      </c>
    </row>
    <row r="3" spans="1:9" x14ac:dyDescent="0.25">
      <c r="A3" t="e">
        <f>IF(#REF!="Ouvert",#REF!+#REF!+#REF!+#REF!+#REF!," ")</f>
        <v>#REF!</v>
      </c>
      <c r="B3" t="e">
        <f>IF(#REF!="Transversal",#REF!+#REF!+#REF!+#REF!+#REF!," ")</f>
        <v>#REF!</v>
      </c>
      <c r="C3" t="e">
        <f>IF(#REF!="Socle",#REF!+#REF!+#REF!+#REF!+#REF!," ")</f>
        <v>#REF!</v>
      </c>
    </row>
    <row r="4" spans="1:9" x14ac:dyDescent="0.25">
      <c r="A4" t="e">
        <f>IF(#REF!="Ouvert",#REF!+#REF!+#REF!+#REF!+#REF!," ")</f>
        <v>#REF!</v>
      </c>
      <c r="B4" t="e">
        <f>IF(#REF!="Transversal",#REF!+#REF!+#REF!+#REF!+#REF!," ")</f>
        <v>#REF!</v>
      </c>
      <c r="C4" t="e">
        <f>IF(#REF!="Socle",#REF!+#REF!+#REF!+#REF!+#REF!," ")</f>
        <v>#REF!</v>
      </c>
    </row>
    <row r="5" spans="1:9" x14ac:dyDescent="0.25">
      <c r="A5" t="e">
        <f>IF(#REF!="Ouvert",#REF!+#REF!+#REF!+#REF!+#REF!," ")</f>
        <v>#REF!</v>
      </c>
      <c r="B5" t="e">
        <f>IF(#REF!="Transversal",#REF!+#REF!+#REF!+#REF!+#REF!," ")</f>
        <v>#REF!</v>
      </c>
      <c r="C5" t="e">
        <f>IF(#REF!="Socle",#REF!+#REF!+#REF!+#REF!+#REF!," ")</f>
        <v>#REF!</v>
      </c>
    </row>
    <row r="6" spans="1:9" x14ac:dyDescent="0.25">
      <c r="A6" t="e">
        <f>IF(#REF!="Ouvert",#REF!+#REF!+#REF!+#REF!+#REF!," ")</f>
        <v>#REF!</v>
      </c>
      <c r="B6" t="e">
        <f>IF(#REF!="Transversal",#REF!+#REF!+#REF!+#REF!+#REF!," ")</f>
        <v>#REF!</v>
      </c>
      <c r="C6" t="e">
        <f>IF(#REF!="Socle",#REF!+#REF!+#REF!+#REF!+#REF!," ")</f>
        <v>#REF!</v>
      </c>
    </row>
    <row r="7" spans="1:9" x14ac:dyDescent="0.25">
      <c r="A7" t="e">
        <f>IF(#REF!="Ouvert",#REF!+#REF!+#REF!+#REF!+#REF!," ")</f>
        <v>#REF!</v>
      </c>
      <c r="B7" t="e">
        <f>IF(#REF!="Transversal",#REF!+#REF!+#REF!+#REF!+#REF!," ")</f>
        <v>#REF!</v>
      </c>
      <c r="C7" t="e">
        <f>IF(#REF!="Socle",#REF!+#REF!+#REF!+#REF!+#REF!," ")</f>
        <v>#REF!</v>
      </c>
    </row>
    <row r="8" spans="1:9" x14ac:dyDescent="0.25">
      <c r="A8" t="e">
        <f>IF(#REF!="Ouvert",#REF!+#REF!+#REF!+#REF!+#REF!," ")</f>
        <v>#REF!</v>
      </c>
      <c r="B8" t="e">
        <f>IF(#REF!="Transversal",#REF!+#REF!+#REF!+#REF!+#REF!," ")</f>
        <v>#REF!</v>
      </c>
      <c r="C8" t="e">
        <f>IF(#REF!="Socle",#REF!+#REF!+#REF!+#REF!+#REF!," ")</f>
        <v>#REF!</v>
      </c>
    </row>
    <row r="9" spans="1:9" x14ac:dyDescent="0.25">
      <c r="A9" t="e">
        <f>IF(#REF!="Ouvert",#REF!+#REF!+#REF!+#REF!+#REF!," ")</f>
        <v>#REF!</v>
      </c>
      <c r="B9" t="e">
        <f>IF(#REF!="Transversal",#REF!+#REF!+#REF!+#REF!+#REF!," ")</f>
        <v>#REF!</v>
      </c>
      <c r="C9" t="e">
        <f>IF(#REF!="Socle",#REF!+#REF!+#REF!+#REF!+#REF!," ")</f>
        <v>#REF!</v>
      </c>
    </row>
    <row r="10" spans="1:9" x14ac:dyDescent="0.25">
      <c r="A10" t="e">
        <f>IF(#REF!="Ouvert",#REF!+#REF!+#REF!+#REF!+#REF!," ")</f>
        <v>#REF!</v>
      </c>
      <c r="B10" t="e">
        <f>IF(#REF!="Transversal",#REF!+#REF!+#REF!+#REF!+#REF!," ")</f>
        <v>#REF!</v>
      </c>
      <c r="C10" t="e">
        <f>IF(#REF!="Socle",#REF!+#REF!+#REF!+#REF!+#REF!," ")</f>
        <v>#REF!</v>
      </c>
    </row>
    <row r="11" spans="1:9" x14ac:dyDescent="0.25">
      <c r="A11" t="e">
        <f>IF(#REF!="Ouvert",#REF!+#REF!+#REF!+#REF!+#REF!," ")</f>
        <v>#REF!</v>
      </c>
      <c r="B11" t="e">
        <f>IF(#REF!="Transversal",#REF!+#REF!+#REF!+#REF!+#REF!," ")</f>
        <v>#REF!</v>
      </c>
      <c r="C11" t="e">
        <f>IF(#REF!="Socle",#REF!+#REF!+#REF!+#REF!+#REF!," ")</f>
        <v>#REF!</v>
      </c>
    </row>
    <row r="12" spans="1:9" x14ac:dyDescent="0.25">
      <c r="A12" t="e">
        <f>IF(#REF!="Ouvert",#REF!+#REF!+#REF!+#REF!+#REF!," ")</f>
        <v>#REF!</v>
      </c>
      <c r="B12" t="e">
        <f>IF(#REF!="Transversal",#REF!+#REF!+#REF!+#REF!+#REF!," ")</f>
        <v>#REF!</v>
      </c>
      <c r="C12" t="e">
        <f>IF(#REF!="Socle",#REF!+#REF!+#REF!+#REF!+#REF!," ")</f>
        <v>#REF!</v>
      </c>
    </row>
    <row r="13" spans="1:9" x14ac:dyDescent="0.25">
      <c r="A13" t="e">
        <f>IF(#REF!="Ouvert",#REF!+#REF!+#REF!+#REF!+#REF!," ")</f>
        <v>#REF!</v>
      </c>
      <c r="B13" t="e">
        <f>IF(#REF!="Transversal",#REF!+#REF!+#REF!+#REF!+#REF!," ")</f>
        <v>#REF!</v>
      </c>
      <c r="C13" t="e">
        <f>IF(#REF!="Socle",#REF!+#REF!+#REF!+#REF!+#REF!," ")</f>
        <v>#REF!</v>
      </c>
    </row>
    <row r="14" spans="1:9" x14ac:dyDescent="0.25">
      <c r="A14" t="e">
        <f>IF(#REF!="Ouvert",#REF!+#REF!+#REF!+#REF!+#REF!," ")</f>
        <v>#REF!</v>
      </c>
      <c r="B14" t="e">
        <f>IF(#REF!="Transversal",#REF!+#REF!+#REF!+#REF!+#REF!," ")</f>
        <v>#REF!</v>
      </c>
      <c r="C14" t="e">
        <f>IF(#REF!="Socle",#REF!+#REF!+#REF!+#REF!+#REF!," ")</f>
        <v>#REF!</v>
      </c>
    </row>
    <row r="15" spans="1:9" x14ac:dyDescent="0.25">
      <c r="A15" t="e">
        <f>IF(#REF!="Ouvert",#REF!+#REF!+#REF!+#REF!+#REF!," ")</f>
        <v>#REF!</v>
      </c>
      <c r="B15" t="e">
        <f>IF(#REF!="Transversal",#REF!+#REF!+#REF!+#REF!+#REF!," ")</f>
        <v>#REF!</v>
      </c>
      <c r="C15" t="e">
        <f>IF(#REF!="Socle",#REF!+#REF!+#REF!+#REF!+#REF!," ")</f>
        <v>#REF!</v>
      </c>
    </row>
    <row r="16" spans="1:9" x14ac:dyDescent="0.25">
      <c r="A16" t="e">
        <f>IF(#REF!="Ouvert",#REF!+#REF!+#REF!+#REF!+#REF!," ")</f>
        <v>#REF!</v>
      </c>
      <c r="B16" t="e">
        <f>IF(#REF!="Transversal",#REF!+#REF!+#REF!+#REF!+#REF!," ")</f>
        <v>#REF!</v>
      </c>
      <c r="C16" t="e">
        <f>IF(#REF!="Socle",#REF!+#REF!+#REF!+#REF!+#REF!," ")</f>
        <v>#REF!</v>
      </c>
    </row>
    <row r="17" spans="1:3" x14ac:dyDescent="0.25">
      <c r="A17" t="e">
        <f>IF(#REF!="Ouvert",#REF!+#REF!+#REF!+#REF!+#REF!," ")</f>
        <v>#REF!</v>
      </c>
      <c r="B17" t="e">
        <f>IF(#REF!="Transversal",#REF!+#REF!+#REF!+#REF!+#REF!," ")</f>
        <v>#REF!</v>
      </c>
      <c r="C17" t="e">
        <f>IF(#REF!="Socle",#REF!+#REF!+#REF!+#REF!+#REF!," ")</f>
        <v>#REF!</v>
      </c>
    </row>
    <row r="18" spans="1:3" x14ac:dyDescent="0.25">
      <c r="A18" t="e">
        <f>IF(#REF!="Ouvert",#REF!+#REF!+#REF!+#REF!+#REF!," ")</f>
        <v>#REF!</v>
      </c>
      <c r="B18" t="e">
        <f>IF(#REF!="Transversal",#REF!+#REF!+#REF!+#REF!+#REF!," ")</f>
        <v>#REF!</v>
      </c>
      <c r="C18" t="e">
        <f>IF(#REF!="Socle",#REF!+#REF!+#REF!+#REF!+#REF!," ")</f>
        <v>#REF!</v>
      </c>
    </row>
    <row r="19" spans="1:3" x14ac:dyDescent="0.25">
      <c r="A19" t="e">
        <f>IF(#REF!="Ouvert",#REF!+#REF!+#REF!+#REF!+#REF!," ")</f>
        <v>#REF!</v>
      </c>
      <c r="B19" t="e">
        <f>IF(#REF!="Transversal",#REF!+#REF!+#REF!+#REF!+#REF!," ")</f>
        <v>#REF!</v>
      </c>
      <c r="C19" t="e">
        <f>IF(#REF!="Socle",#REF!+#REF!+#REF!+#REF!+#REF!," ")</f>
        <v>#REF!</v>
      </c>
    </row>
    <row r="20" spans="1:3" x14ac:dyDescent="0.25">
      <c r="A20" t="e">
        <f>IF(#REF!="Ouvert",#REF!+#REF!+#REF!+#REF!+#REF!," ")</f>
        <v>#REF!</v>
      </c>
      <c r="B20" t="e">
        <f>IF(#REF!="Transversal",#REF!+#REF!+#REF!+#REF!+#REF!," ")</f>
        <v>#REF!</v>
      </c>
      <c r="C20" t="e">
        <f>IF(#REF!="Socle",#REF!+#REF!+#REF!+#REF!+#REF!," ")</f>
        <v>#REF!</v>
      </c>
    </row>
    <row r="21" spans="1:3" x14ac:dyDescent="0.25">
      <c r="A21" t="e">
        <f>IF(#REF!="Ouvert",#REF!+#REF!+#REF!+#REF!+#REF!," ")</f>
        <v>#REF!</v>
      </c>
      <c r="B21" t="e">
        <f>IF(#REF!="Transversal",#REF!+#REF!+#REF!+#REF!+#REF!," ")</f>
        <v>#REF!</v>
      </c>
      <c r="C21" t="e">
        <f>IF(#REF!="Socle",#REF!+#REF!+#REF!+#REF!+#REF!," ")</f>
        <v>#REF!</v>
      </c>
    </row>
    <row r="22" spans="1:3" x14ac:dyDescent="0.25">
      <c r="A22" t="e">
        <f>IF(#REF!="Ouvert",#REF!+#REF!+#REF!+#REF!+#REF!,0)</f>
        <v>#REF!</v>
      </c>
      <c r="B22" t="e">
        <f>IF(#REF!="Transversal",#REF!+#REF!+#REF!+#REF!+#REF!," ")</f>
        <v>#REF!</v>
      </c>
      <c r="C22" t="e">
        <f>IF(#REF!="Socle",#REF!+#REF!+#REF!+#REF!+#REF!," ")</f>
        <v>#REF!</v>
      </c>
    </row>
    <row r="23" spans="1:3" x14ac:dyDescent="0.25">
      <c r="A23" t="e">
        <f>IF(#REF!="Ouvert",#REF!+#REF!+#REF!+#REF!+#REF!,0)</f>
        <v>#REF!</v>
      </c>
      <c r="B23" t="e">
        <f>IF(#REF!="Transversal",#REF!+#REF!+#REF!+#REF!+#REF!," ")</f>
        <v>#REF!</v>
      </c>
      <c r="C23" t="e">
        <f>IF(#REF!="Socle",#REF!+#REF!+#REF!+#REF!+#REF!," ")</f>
        <v>#REF!</v>
      </c>
    </row>
    <row r="24" spans="1:3" x14ac:dyDescent="0.25">
      <c r="A24" t="e">
        <f>IF(#REF!="Ouvert",#REF!+#REF!+#REF!+#REF!+#REF!,0)</f>
        <v>#REF!</v>
      </c>
      <c r="B24" t="e">
        <f>IF(#REF!="Transversal",#REF!+#REF!+#REF!+#REF!+#REF!," ")</f>
        <v>#REF!</v>
      </c>
      <c r="C24" t="e">
        <f>IF(#REF!="Socle",#REF!+#REF!+#REF!+#REF!+#REF!," ")</f>
        <v>#REF!</v>
      </c>
    </row>
    <row r="25" spans="1:3" x14ac:dyDescent="0.25">
      <c r="A25" t="e">
        <f>IF(#REF!="Ouvert",#REF!+#REF!+#REF!+#REF!+#REF!,0)</f>
        <v>#REF!</v>
      </c>
      <c r="B25" t="e">
        <f>IF(#REF!="Transversal",#REF!+#REF!+#REF!+#REF!+#REF!," ")</f>
        <v>#REF!</v>
      </c>
      <c r="C25" t="e">
        <f>IF(#REF!="Socle",#REF!+#REF!+#REF!+#REF!+#REF!," ")</f>
        <v>#REF!</v>
      </c>
    </row>
    <row r="26" spans="1:3" x14ac:dyDescent="0.25">
      <c r="A26" t="e">
        <f>IF(#REF!="Ouvert",#REF!+#REF!+#REF!+#REF!+#REF!,0)</f>
        <v>#REF!</v>
      </c>
      <c r="B26" t="e">
        <f>IF(#REF!="Transversal",#REF!+#REF!+#REF!+#REF!+#REF!," ")</f>
        <v>#REF!</v>
      </c>
      <c r="C26" t="e">
        <f>IF(#REF!="Socle",#REF!+#REF!+#REF!+#REF!+#REF!," ")</f>
        <v>#REF!</v>
      </c>
    </row>
    <row r="27" spans="1:3" x14ac:dyDescent="0.25">
      <c r="A27" t="e">
        <f>IF(#REF!="Ouvert",#REF!+#REF!+#REF!+#REF!+#REF!,0)</f>
        <v>#REF!</v>
      </c>
      <c r="B27" t="e">
        <f>IF(#REF!="Transversal",#REF!+#REF!+#REF!+#REF!+#REF!," ")</f>
        <v>#REF!</v>
      </c>
      <c r="C27" t="e">
        <f>IF(#REF!="Socle",#REF!+#REF!+#REF!+#REF!+#REF!," ")</f>
        <v>#REF!</v>
      </c>
    </row>
    <row r="28" spans="1:3" x14ac:dyDescent="0.25">
      <c r="A28" t="e">
        <f>IF(#REF!="Ouvert",#REF!+#REF!+#REF!+#REF!+#REF!,0)</f>
        <v>#REF!</v>
      </c>
      <c r="B28" t="e">
        <f>IF(#REF!="Transversal",#REF!+#REF!+#REF!+#REF!+#REF!," ")</f>
        <v>#REF!</v>
      </c>
      <c r="C28" t="e">
        <f>IF(#REF!="Socle",#REF!+#REF!+#REF!+#REF!+#REF!," ")</f>
        <v>#REF!</v>
      </c>
    </row>
    <row r="29" spans="1:3" x14ac:dyDescent="0.25">
      <c r="A29" t="e">
        <f>IF(#REF!="Ouvert",#REF!+#REF!+#REF!+#REF!+#REF!,0)</f>
        <v>#REF!</v>
      </c>
      <c r="B29" t="e">
        <f>IF(#REF!="Transversal",#REF!+#REF!+#REF!+#REF!+#REF!," ")</f>
        <v>#REF!</v>
      </c>
      <c r="C29" t="e">
        <f>IF(#REF!="Socle",#REF!+#REF!+#REF!+#REF!+#REF!," ")</f>
        <v>#REF!</v>
      </c>
    </row>
    <row r="30" spans="1:3" x14ac:dyDescent="0.25">
      <c r="A30" t="e">
        <f>IF(#REF!="Ouvert",#REF!+#REF!+#REF!+#REF!+#REF!,0)</f>
        <v>#REF!</v>
      </c>
      <c r="B30" t="e">
        <f>IF(#REF!="Transversal",#REF!+#REF!+#REF!+#REF!+#REF!," ")</f>
        <v>#REF!</v>
      </c>
      <c r="C30" t="e">
        <f>IF(#REF!="Socle",#REF!+#REF!+#REF!+#REF!+#REF!," ")</f>
        <v>#REF!</v>
      </c>
    </row>
    <row r="31" spans="1:3" x14ac:dyDescent="0.25">
      <c r="A31" t="e">
        <f>IF(#REF!="Ouvert",#REF!+#REF!+#REF!+#REF!+#REF!,0)</f>
        <v>#REF!</v>
      </c>
      <c r="B31" t="e">
        <f>IF(#REF!="Transversal",#REF!+#REF!+#REF!+#REF!+#REF!," ")</f>
        <v>#REF!</v>
      </c>
      <c r="C31" t="e">
        <f>IF(#REF!="Socle",#REF!+#REF!+#REF!+#REF!+#REF!," ")</f>
        <v>#REF!</v>
      </c>
    </row>
    <row r="32" spans="1:3" x14ac:dyDescent="0.25">
      <c r="A32" t="e">
        <f>IF(#REF!="Ouvert",#REF!+#REF!+#REF!+#REF!+#REF!,0)</f>
        <v>#REF!</v>
      </c>
      <c r="B32" t="e">
        <f>IF(#REF!="Transversal",#REF!+#REF!+#REF!+#REF!+#REF!," ")</f>
        <v>#REF!</v>
      </c>
      <c r="C32" t="e">
        <f>IF(#REF!="Socle",#REF!+#REF!+#REF!+#REF!+#REF!," ")</f>
        <v>#REF!</v>
      </c>
    </row>
    <row r="33" spans="1:3" x14ac:dyDescent="0.25">
      <c r="A33" t="e">
        <f>IF(#REF!="Ouvert",#REF!+#REF!+#REF!+#REF!+#REF!,0)</f>
        <v>#REF!</v>
      </c>
      <c r="B33" t="e">
        <f>IF(#REF!="Transversal",#REF!+#REF!+#REF!+#REF!+#REF!," ")</f>
        <v>#REF!</v>
      </c>
      <c r="C33" t="e">
        <f>IF(#REF!="Socle",#REF!+#REF!+#REF!+#REF!+#REF!," ")</f>
        <v>#REF!</v>
      </c>
    </row>
    <row r="34" spans="1:3" x14ac:dyDescent="0.25">
      <c r="A34" t="e">
        <f>IF(#REF!="Ouvert",#REF!+#REF!+#REF!+#REF!+#REF!,0)</f>
        <v>#REF!</v>
      </c>
      <c r="B34" t="e">
        <f>IF(#REF!="Transversal",#REF!+#REF!+#REF!+#REF!+#REF!," ")</f>
        <v>#REF!</v>
      </c>
      <c r="C34" t="e">
        <f>IF(#REF!="Socle",#REF!+#REF!+#REF!+#REF!+#REF!," ")</f>
        <v>#REF!</v>
      </c>
    </row>
    <row r="35" spans="1:3" x14ac:dyDescent="0.25">
      <c r="A35" t="e">
        <f>IF(#REF!="Ouvert",#REF!+#REF!+#REF!+#REF!+#REF!,0)</f>
        <v>#REF!</v>
      </c>
      <c r="B35" t="e">
        <f>IF(#REF!="Transversal",#REF!+#REF!+#REF!+#REF!+#REF!," ")</f>
        <v>#REF!</v>
      </c>
      <c r="C35" t="e">
        <f>IF(#REF!="Socle",#REF!+#REF!+#REF!+#REF!+#REF!," ")</f>
        <v>#REF!</v>
      </c>
    </row>
    <row r="36" spans="1:3" x14ac:dyDescent="0.25">
      <c r="A36" t="e">
        <f>IF(#REF!="Ouvert",#REF!+#REF!+#REF!+#REF!+#REF!,0)</f>
        <v>#REF!</v>
      </c>
      <c r="B36" t="e">
        <f>IF(#REF!="Transversal",#REF!+#REF!+#REF!+#REF!+#REF!," ")</f>
        <v>#REF!</v>
      </c>
      <c r="C36" t="e">
        <f>IF(#REF!="Socle",#REF!+#REF!+#REF!+#REF!+#REF!," ")</f>
        <v>#REF!</v>
      </c>
    </row>
    <row r="37" spans="1:3" x14ac:dyDescent="0.25">
      <c r="A37" t="e">
        <f>IF(#REF!="Ouvert",#REF!+#REF!+#REF!+#REF!+#REF!,0)</f>
        <v>#REF!</v>
      </c>
      <c r="B37" t="e">
        <f>IF(#REF!="Transversal",#REF!+#REF!+#REF!+#REF!+#REF!," ")</f>
        <v>#REF!</v>
      </c>
      <c r="C37" t="e">
        <f>IF(#REF!="Socle",#REF!+#REF!+#REF!+#REF!+#REF!," ")</f>
        <v>#REF!</v>
      </c>
    </row>
    <row r="38" spans="1:3" x14ac:dyDescent="0.25">
      <c r="A38" t="e">
        <f>IF(#REF!="Ouvert",#REF!+#REF!+#REF!+#REF!+#REF!,0)</f>
        <v>#REF!</v>
      </c>
      <c r="B38" t="e">
        <f>IF(#REF!="Transversal",#REF!+#REF!+#REF!+#REF!+#REF!," ")</f>
        <v>#REF!</v>
      </c>
      <c r="C38" t="e">
        <f>IF(#REF!="Socle",#REF!+#REF!+#REF!+#REF!+#REF!," ")</f>
        <v>#REF!</v>
      </c>
    </row>
    <row r="39" spans="1:3" x14ac:dyDescent="0.25">
      <c r="A39" t="e">
        <f>IF(#REF!="Ouvert",#REF!+#REF!+#REF!+#REF!+#REF!,0)</f>
        <v>#REF!</v>
      </c>
      <c r="B39" t="e">
        <f>IF(#REF!="Transversal",#REF!+#REF!+#REF!+#REF!+#REF!," ")</f>
        <v>#REF!</v>
      </c>
      <c r="C39" t="e">
        <f>IF(#REF!="Socle",#REF!+#REF!+#REF!+#REF!+#REF!," ")</f>
        <v>#REF!</v>
      </c>
    </row>
    <row r="40" spans="1:3" x14ac:dyDescent="0.25">
      <c r="A40" t="e">
        <f>IF(#REF!="Ouvert",#REF!+#REF!+#REF!+#REF!+#REF!,0)</f>
        <v>#REF!</v>
      </c>
      <c r="B40" t="e">
        <f>IF(#REF!="Transversal",#REF!+#REF!+#REF!+#REF!+#REF!," ")</f>
        <v>#REF!</v>
      </c>
      <c r="C40" t="e">
        <f>IF(#REF!="Socle",#REF!+#REF!+#REF!+#REF!+#REF!," ")</f>
        <v>#REF!</v>
      </c>
    </row>
    <row r="41" spans="1:3" x14ac:dyDescent="0.25">
      <c r="A41" t="e">
        <f>IF(#REF!="Ouvert",#REF!+#REF!+#REF!+#REF!+#REF!,0)</f>
        <v>#REF!</v>
      </c>
      <c r="B41" t="e">
        <f>IF(#REF!="Transversal",#REF!+#REF!+#REF!+#REF!+#REF!," ")</f>
        <v>#REF!</v>
      </c>
      <c r="C41" t="e">
        <f>IF(#REF!="Socle",#REF!+#REF!+#REF!+#REF!+#REF!," ")</f>
        <v>#REF!</v>
      </c>
    </row>
    <row r="42" spans="1:3" x14ac:dyDescent="0.25">
      <c r="A42" t="e">
        <f>IF(#REF!="Ouvert",#REF!+#REF!+#REF!+#REF!+#REF!,0)</f>
        <v>#REF!</v>
      </c>
      <c r="B42" t="e">
        <f>IF(#REF!="Transversal",#REF!+#REF!+#REF!+#REF!+#REF!," ")</f>
        <v>#REF!</v>
      </c>
      <c r="C42" t="e">
        <f>IF(#REF!="Socle",#REF!+#REF!+#REF!+#REF!+#REF!," ")</f>
        <v>#REF!</v>
      </c>
    </row>
    <row r="43" spans="1:3" x14ac:dyDescent="0.25">
      <c r="A43" t="e">
        <f>IF(#REF!="Ouvert",#REF!+#REF!+#REF!+#REF!+#REF!,0)</f>
        <v>#REF!</v>
      </c>
      <c r="B43" t="e">
        <f>IF(#REF!="Transversal",#REF!+#REF!+#REF!+#REF!+#REF!," ")</f>
        <v>#REF!</v>
      </c>
      <c r="C43" t="e">
        <f>IF(#REF!="Socle",#REF!+#REF!+#REF!+#REF!+#REF!," ")</f>
        <v>#REF!</v>
      </c>
    </row>
    <row r="44" spans="1:3" x14ac:dyDescent="0.25">
      <c r="A44" t="e">
        <f>IF(#REF!="Ouvert",#REF!+#REF!+#REF!+#REF!+#REF!,0)</f>
        <v>#REF!</v>
      </c>
      <c r="B44" t="e">
        <f>IF(#REF!="Transversal",#REF!+#REF!+#REF!+#REF!+#REF!," ")</f>
        <v>#REF!</v>
      </c>
      <c r="C44" t="e">
        <f>IF(#REF!="Socle",#REF!+#REF!+#REF!+#REF!+#REF!," ")</f>
        <v>#REF!</v>
      </c>
    </row>
    <row r="45" spans="1:3" x14ac:dyDescent="0.25">
      <c r="A45" t="e">
        <f>IF(#REF!="Ouvert",#REF!+#REF!+#REF!+#REF!+#REF!,0)</f>
        <v>#REF!</v>
      </c>
      <c r="B45" t="e">
        <f>IF(#REF!="Transversal",#REF!+#REF!+#REF!+#REF!+#REF!," ")</f>
        <v>#REF!</v>
      </c>
      <c r="C45" t="e">
        <f>IF(#REF!="Socle",#REF!+#REF!+#REF!+#REF!+#REF!," ")</f>
        <v>#REF!</v>
      </c>
    </row>
    <row r="46" spans="1:3" x14ac:dyDescent="0.25">
      <c r="A46" t="e">
        <f>IF(#REF!="Ouvert",#REF!+#REF!+#REF!+#REF!+#REF!,0)</f>
        <v>#REF!</v>
      </c>
      <c r="B46" t="e">
        <f>IF(#REF!="Transversal",#REF!+#REF!+#REF!+#REF!+#REF!," ")</f>
        <v>#REF!</v>
      </c>
      <c r="C46" t="e">
        <f>IF(#REF!="Socle",#REF!+#REF!+#REF!+#REF!+#REF!," ")</f>
        <v>#REF!</v>
      </c>
    </row>
    <row r="47" spans="1:3" x14ac:dyDescent="0.25">
      <c r="A47" t="e">
        <f>IF(#REF!="Ouvert",#REF!+#REF!+#REF!+#REF!+#REF!,0)</f>
        <v>#REF!</v>
      </c>
      <c r="B47" t="e">
        <f>IF(#REF!="Transversal",#REF!+#REF!+#REF!+#REF!+#REF!," ")</f>
        <v>#REF!</v>
      </c>
      <c r="C47" t="e">
        <f>IF(#REF!="Socle",#REF!+#REF!+#REF!+#REF!+#REF!," ")</f>
        <v>#REF!</v>
      </c>
    </row>
    <row r="48" spans="1:3" x14ac:dyDescent="0.25">
      <c r="A48" t="e">
        <f>IF(#REF!="Ouvert",#REF!+#REF!+#REF!+#REF!+#REF!,0)</f>
        <v>#REF!</v>
      </c>
      <c r="B48" t="e">
        <f>IF(#REF!="Transversal",#REF!+#REF!+#REF!+#REF!+#REF!," ")</f>
        <v>#REF!</v>
      </c>
      <c r="C48" t="e">
        <f>IF(#REF!="Socle",#REF!+#REF!+#REF!+#REF!+#REF!," ")</f>
        <v>#REF!</v>
      </c>
    </row>
    <row r="49" spans="1:3" x14ac:dyDescent="0.25">
      <c r="A49" t="e">
        <f>IF(#REF!="Ouvert",#REF!+#REF!+#REF!+#REF!+#REF!,0)</f>
        <v>#REF!</v>
      </c>
      <c r="B49" t="e">
        <f>IF(#REF!="Transversal",#REF!+#REF!+#REF!+#REF!+#REF!," ")</f>
        <v>#REF!</v>
      </c>
      <c r="C49" t="e">
        <f>IF(#REF!="Socle",#REF!+#REF!+#REF!+#REF!+#REF!," ")</f>
        <v>#REF!</v>
      </c>
    </row>
    <row r="50" spans="1:3" x14ac:dyDescent="0.25">
      <c r="A50" t="e">
        <f>IF(#REF!="Ouvert",#REF!+#REF!+#REF!+#REF!+#REF!,0)</f>
        <v>#REF!</v>
      </c>
      <c r="B50" t="e">
        <f>IF(#REF!="Transversal",#REF!+#REF!+#REF!+#REF!+#REF!," ")</f>
        <v>#REF!</v>
      </c>
      <c r="C50" t="e">
        <f>IF(#REF!="Socle",#REF!+#REF!+#REF!+#REF!+#REF!," ")</f>
        <v>#REF!</v>
      </c>
    </row>
    <row r="51" spans="1:3" x14ac:dyDescent="0.25">
      <c r="A51" t="e">
        <f>IF(#REF!="Ouvert",#REF!+#REF!+#REF!+#REF!+#REF!,0)</f>
        <v>#REF!</v>
      </c>
      <c r="B51" t="e">
        <f>IF(#REF!="Transversal",#REF!+#REF!+#REF!+#REF!+#REF!," ")</f>
        <v>#REF!</v>
      </c>
      <c r="C51" t="e">
        <f>IF(#REF!="Socle",#REF!+#REF!+#REF!+#REF!+#REF!," ")</f>
        <v>#REF!</v>
      </c>
    </row>
    <row r="52" spans="1:3" x14ac:dyDescent="0.25">
      <c r="A52" t="e">
        <f>IF(#REF!="Ouvert",#REF!+#REF!+#REF!+#REF!+#REF!,0)</f>
        <v>#REF!</v>
      </c>
      <c r="B52" t="e">
        <f>IF(#REF!="Transversal",#REF!+#REF!+#REF!+#REF!+#REF!," ")</f>
        <v>#REF!</v>
      </c>
      <c r="C52" t="e">
        <f>IF(#REF!="Socle",#REF!+#REF!+#REF!+#REF!+#REF!," ")</f>
        <v>#REF!</v>
      </c>
    </row>
    <row r="53" spans="1:3" x14ac:dyDescent="0.25">
      <c r="A53" t="e">
        <f>IF(#REF!="Ouvert",#REF!+#REF!+#REF!+#REF!+#REF!,0)</f>
        <v>#REF!</v>
      </c>
      <c r="B53" t="e">
        <f>IF(#REF!="Transversal",#REF!+#REF!+#REF!+#REF!+#REF!," ")</f>
        <v>#REF!</v>
      </c>
      <c r="C53" t="e">
        <f>IF(#REF!="Socle",#REF!+#REF!+#REF!+#REF!+#REF!," ")</f>
        <v>#REF!</v>
      </c>
    </row>
    <row r="54" spans="1:3" x14ac:dyDescent="0.25">
      <c r="A54" t="e">
        <f>IF(#REF!="Ouvert",#REF!+#REF!+#REF!+#REF!+#REF!,0)</f>
        <v>#REF!</v>
      </c>
      <c r="B54" t="e">
        <f>IF(#REF!="Transversal",#REF!+#REF!+#REF!+#REF!+#REF!," ")</f>
        <v>#REF!</v>
      </c>
      <c r="C54" t="e">
        <f>IF(#REF!="Socle",#REF!+#REF!+#REF!+#REF!+#REF!," ")</f>
        <v>#REF!</v>
      </c>
    </row>
    <row r="55" spans="1:3" x14ac:dyDescent="0.25">
      <c r="A55" t="e">
        <f>IF(#REF!="Ouvert",#REF!+#REF!+#REF!+#REF!+#REF!,0)</f>
        <v>#REF!</v>
      </c>
      <c r="B55" t="e">
        <f>IF(#REF!="Transversal",#REF!+#REF!+#REF!+#REF!+#REF!," ")</f>
        <v>#REF!</v>
      </c>
      <c r="C55" t="e">
        <f>IF(#REF!="Socle",#REF!+#REF!+#REF!+#REF!+#REF!," ")</f>
        <v>#REF!</v>
      </c>
    </row>
    <row r="56" spans="1:3" x14ac:dyDescent="0.25">
      <c r="A56" t="e">
        <f>IF(#REF!="Ouvert",#REF!+#REF!+#REF!+#REF!+#REF!,0)</f>
        <v>#REF!</v>
      </c>
      <c r="B56" t="e">
        <f>IF(#REF!="Transversal",#REF!+#REF!+#REF!+#REF!+#REF!," ")</f>
        <v>#REF!</v>
      </c>
      <c r="C56" t="e">
        <f>IF(#REF!="Socle",#REF!+#REF!+#REF!+#REF!+#REF!," ")</f>
        <v>#REF!</v>
      </c>
    </row>
    <row r="57" spans="1:3" x14ac:dyDescent="0.25">
      <c r="A57" t="e">
        <f>IF(#REF!="Ouvert",#REF!+#REF!+#REF!+#REF!+#REF!,0)</f>
        <v>#REF!</v>
      </c>
      <c r="B57" t="e">
        <f>IF(#REF!="Transversal",#REF!+#REF!+#REF!+#REF!+#REF!," ")</f>
        <v>#REF!</v>
      </c>
      <c r="C57" t="e">
        <f>IF(#REF!="Socle",#REF!+#REF!+#REF!+#REF!+#REF!," ")</f>
        <v>#REF!</v>
      </c>
    </row>
    <row r="58" spans="1:3" x14ac:dyDescent="0.25">
      <c r="A58" t="e">
        <f>IF(#REF!="Ouvert",#REF!+#REF!+#REF!+#REF!+#REF!,0)</f>
        <v>#REF!</v>
      </c>
      <c r="B58" t="e">
        <f>IF(#REF!="Transversal",#REF!+#REF!+#REF!+#REF!+#REF!," ")</f>
        <v>#REF!</v>
      </c>
      <c r="C58" t="e">
        <f>IF(#REF!="Socle",#REF!+#REF!+#REF!+#REF!+#REF!," ")</f>
        <v>#REF!</v>
      </c>
    </row>
    <row r="59" spans="1:3" x14ac:dyDescent="0.25">
      <c r="A59" t="e">
        <f>IF(#REF!="Ouvert",#REF!+#REF!+#REF!+#REF!+#REF!,0)</f>
        <v>#REF!</v>
      </c>
      <c r="B59" t="e">
        <f>IF(#REF!="Transversal",#REF!+#REF!+#REF!+#REF!+#REF!," ")</f>
        <v>#REF!</v>
      </c>
      <c r="C59" t="e">
        <f>IF(#REF!="Socle",#REF!+#REF!+#REF!+#REF!+#REF!," ")</f>
        <v>#REF!</v>
      </c>
    </row>
    <row r="60" spans="1:3" x14ac:dyDescent="0.25">
      <c r="A60" t="e">
        <f>IF(#REF!="Ouvert",#REF!+#REF!+#REF!+#REF!+#REF!,0)</f>
        <v>#REF!</v>
      </c>
      <c r="B60" t="e">
        <f>IF(#REF!="Transversal",#REF!+#REF!+#REF!+#REF!+#REF!," ")</f>
        <v>#REF!</v>
      </c>
      <c r="C60" t="e">
        <f>IF(#REF!="Socle",#REF!+#REF!+#REF!+#REF!+#REF!," ")</f>
        <v>#REF!</v>
      </c>
    </row>
    <row r="61" spans="1:3" x14ac:dyDescent="0.25">
      <c r="A61" t="e">
        <f>IF(#REF!="Ouvert",#REF!+#REF!+#REF!+#REF!+#REF!,0)</f>
        <v>#REF!</v>
      </c>
      <c r="B61" t="e">
        <f>IF(#REF!="Transversal",#REF!+#REF!+#REF!+#REF!+#REF!," ")</f>
        <v>#REF!</v>
      </c>
      <c r="C61" t="e">
        <f>IF(#REF!="Socle",#REF!+#REF!+#REF!+#REF!+#REF!," ")</f>
        <v>#REF!</v>
      </c>
    </row>
    <row r="62" spans="1:3" x14ac:dyDescent="0.25">
      <c r="A62" t="e">
        <f>IF(#REF!="Ouvert",#REF!+#REF!+#REF!+#REF!+#REF!,0)</f>
        <v>#REF!</v>
      </c>
      <c r="B62" t="e">
        <f>IF(#REF!="Transversal",#REF!+#REF!+#REF!+#REF!+#REF!," ")</f>
        <v>#REF!</v>
      </c>
      <c r="C62" t="e">
        <f>IF(#REF!="Socle",#REF!+#REF!+#REF!+#REF!+#REF!," ")</f>
        <v>#REF!</v>
      </c>
    </row>
    <row r="63" spans="1:3" x14ac:dyDescent="0.25">
      <c r="A63" t="e">
        <f>IF(#REF!="Ouvert",#REF!+#REF!+#REF!+#REF!+#REF!,0)</f>
        <v>#REF!</v>
      </c>
      <c r="B63" t="e">
        <f>IF(#REF!="Transversal",#REF!+#REF!+#REF!+#REF!+#REF!," ")</f>
        <v>#REF!</v>
      </c>
      <c r="C63" t="e">
        <f>IF(#REF!="Socle",#REF!+#REF!+#REF!+#REF!+#REF!," ")</f>
        <v>#REF!</v>
      </c>
    </row>
    <row r="64" spans="1:3" x14ac:dyDescent="0.25">
      <c r="A64" t="e">
        <f>IF(#REF!="Ouvert",#REF!+#REF!+#REF!+#REF!+#REF!,0)</f>
        <v>#REF!</v>
      </c>
      <c r="B64" t="e">
        <f>IF(#REF!="Transversal",#REF!+#REF!+#REF!+#REF!+#REF!," ")</f>
        <v>#REF!</v>
      </c>
      <c r="C64" t="e">
        <f>IF(#REF!="Socle",#REF!+#REF!+#REF!+#REF!+#REF!," ")</f>
        <v>#REF!</v>
      </c>
    </row>
    <row r="65" spans="1:3" x14ac:dyDescent="0.25">
      <c r="A65" t="e">
        <f>IF(#REF!="Ouvert",#REF!+#REF!+#REF!+#REF!+#REF!,0)</f>
        <v>#REF!</v>
      </c>
      <c r="B65" t="e">
        <f>IF(#REF!="Transversal",#REF!+#REF!+#REF!+#REF!+#REF!," ")</f>
        <v>#REF!</v>
      </c>
      <c r="C65" t="e">
        <f>IF(#REF!="Socle",#REF!+#REF!+#REF!+#REF!+#REF!," ")</f>
        <v>#REF!</v>
      </c>
    </row>
    <row r="66" spans="1:3" x14ac:dyDescent="0.25">
      <c r="A66" t="e">
        <f>IF(#REF!="Ouvert",#REF!+#REF!+#REF!+#REF!+#REF!,0)</f>
        <v>#REF!</v>
      </c>
      <c r="B66" t="e">
        <f>IF(#REF!="Transversal",#REF!+#REF!+#REF!+#REF!+#REF!," ")</f>
        <v>#REF!</v>
      </c>
      <c r="C66" t="e">
        <f>IF(#REF!="Socle",#REF!+#REF!+#REF!+#REF!+#REF!," ")</f>
        <v>#REF!</v>
      </c>
    </row>
    <row r="67" spans="1:3" x14ac:dyDescent="0.25">
      <c r="A67" t="e">
        <f>IF(#REF!="Ouvert",#REF!+#REF!+#REF!+#REF!+#REF!,0)</f>
        <v>#REF!</v>
      </c>
      <c r="B67" t="e">
        <f>IF(#REF!="Transversal",#REF!+#REF!+#REF!+#REF!+#REF!," ")</f>
        <v>#REF!</v>
      </c>
      <c r="C67" t="e">
        <f>IF(#REF!="Socle",#REF!+#REF!+#REF!+#REF!+#REF!," ")</f>
        <v>#REF!</v>
      </c>
    </row>
    <row r="68" spans="1:3" x14ac:dyDescent="0.25">
      <c r="A68" t="e">
        <f>IF(#REF!="Ouvert",#REF!+#REF!+#REF!+#REF!+#REF!,0)</f>
        <v>#REF!</v>
      </c>
      <c r="B68" t="e">
        <f>IF(#REF!="Transversal",#REF!+#REF!+#REF!+#REF!+#REF!," ")</f>
        <v>#REF!</v>
      </c>
      <c r="C68" t="e">
        <f>IF(#REF!="Socle",#REF!+#REF!+#REF!+#REF!+#REF!," ")</f>
        <v>#REF!</v>
      </c>
    </row>
    <row r="69" spans="1:3" x14ac:dyDescent="0.25">
      <c r="A69" t="e">
        <f>IF(#REF!="Ouvert",#REF!+#REF!+#REF!+#REF!+#REF!,0)</f>
        <v>#REF!</v>
      </c>
      <c r="B69" t="e">
        <f>IF(#REF!="Transversal",#REF!+#REF!+#REF!+#REF!+#REF!," ")</f>
        <v>#REF!</v>
      </c>
      <c r="C69" t="e">
        <f>IF(#REF!="Socle",#REF!+#REF!+#REF!+#REF!+#REF!," ")</f>
        <v>#REF!</v>
      </c>
    </row>
    <row r="70" spans="1:3" x14ac:dyDescent="0.25">
      <c r="A70" t="e">
        <f>IF(#REF!="Ouvert",#REF!+#REF!+#REF!+#REF!+#REF!,0)</f>
        <v>#REF!</v>
      </c>
      <c r="B70" t="e">
        <f>IF(#REF!="Transversal",#REF!+#REF!+#REF!+#REF!+#REF!," ")</f>
        <v>#REF!</v>
      </c>
      <c r="C70" t="e">
        <f>IF(#REF!="Socle",#REF!+#REF!+#REF!+#REF!+#REF!," ")</f>
        <v>#REF!</v>
      </c>
    </row>
    <row r="71" spans="1:3" x14ac:dyDescent="0.25">
      <c r="A71" t="e">
        <f>IF(#REF!="Ouvert",#REF!+#REF!+#REF!+#REF!+#REF!,0)</f>
        <v>#REF!</v>
      </c>
      <c r="B71" t="e">
        <f>IF(#REF!="Transversal",#REF!+#REF!+#REF!+#REF!+#REF!," ")</f>
        <v>#REF!</v>
      </c>
      <c r="C71" t="e">
        <f>IF(#REF!="Socle",#REF!+#REF!+#REF!+#REF!+#REF!," ")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64"/>
  <sheetViews>
    <sheetView tabSelected="1" zoomScale="66" zoomScaleNormal="66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" sqref="F2"/>
    </sheetView>
  </sheetViews>
  <sheetFormatPr baseColWidth="10" defaultColWidth="11.42578125" defaultRowHeight="15" x14ac:dyDescent="0.25"/>
  <cols>
    <col min="1" max="1" width="16.42578125" style="1" customWidth="1"/>
    <col min="2" max="2" width="26.7109375" style="1" customWidth="1"/>
    <col min="3" max="3" width="32.140625" style="35" customWidth="1"/>
    <col min="4" max="4" width="9.28515625" style="1" customWidth="1"/>
    <col min="5" max="5" width="14.7109375" style="1" customWidth="1"/>
    <col min="6" max="6" width="12.140625" style="7" customWidth="1"/>
    <col min="7" max="7" width="5.28515625" customWidth="1"/>
    <col min="8" max="8" width="4.85546875" customWidth="1"/>
    <col min="9" max="9" width="3.85546875" customWidth="1"/>
    <col min="10" max="10" width="3.42578125" customWidth="1"/>
    <col min="11" max="12" width="6.42578125" customWidth="1"/>
    <col min="13" max="13" width="6" customWidth="1"/>
    <col min="14" max="14" width="9.42578125" customWidth="1"/>
    <col min="15" max="15" width="11" customWidth="1"/>
    <col min="16" max="16" width="7.28515625" customWidth="1"/>
    <col min="17" max="17" width="8.7109375" customWidth="1"/>
    <col min="18" max="18" width="5.28515625" style="7" customWidth="1"/>
    <col min="19" max="19" width="5.28515625" customWidth="1"/>
    <col min="20" max="20" width="17" customWidth="1"/>
    <col min="21" max="21" width="20.42578125" style="7" customWidth="1"/>
    <col min="22" max="22" width="17.85546875" style="7" customWidth="1"/>
    <col min="23" max="23" width="19.28515625" style="7" customWidth="1"/>
    <col min="24" max="24" width="10" customWidth="1"/>
  </cols>
  <sheetData>
    <row r="1" spans="1:24" ht="15.75" x14ac:dyDescent="0.25">
      <c r="A1" s="5"/>
      <c r="B1" s="5"/>
      <c r="C1" s="32"/>
      <c r="D1" s="156">
        <f>COUNTIF(CommunMention,"Oui")</f>
        <v>35</v>
      </c>
      <c r="E1" s="89"/>
      <c r="F1" s="42" t="s">
        <v>5</v>
      </c>
      <c r="J1" s="90">
        <f>SUM(TotalTP)/2</f>
        <v>0</v>
      </c>
      <c r="K1" s="7">
        <f>SUM(TotalProjetEns)/2</f>
        <v>0</v>
      </c>
      <c r="L1" s="7"/>
      <c r="M1" s="43">
        <f>SUM(TotalECUE)/2</f>
        <v>816</v>
      </c>
      <c r="N1" s="12">
        <f>SUM(TotalProjet)/2</f>
        <v>340</v>
      </c>
      <c r="P1" s="12">
        <f>SUM(TotalStageEtudiant)/2</f>
        <v>2497</v>
      </c>
      <c r="Q1" s="12">
        <f>SUM(TotalTutorat)/2</f>
        <v>0</v>
      </c>
      <c r="T1" s="12">
        <f>SUM(TotalECTS)/2</f>
        <v>120</v>
      </c>
    </row>
    <row r="2" spans="1:24" ht="48" customHeight="1" x14ac:dyDescent="0.25">
      <c r="A2" s="106" t="s">
        <v>6</v>
      </c>
      <c r="B2" s="107"/>
      <c r="C2" s="108"/>
      <c r="D2" s="44"/>
      <c r="E2" s="44"/>
      <c r="F2" s="45"/>
      <c r="G2" s="146" t="s">
        <v>7</v>
      </c>
      <c r="H2" s="146"/>
      <c r="I2" s="146"/>
      <c r="J2" s="146"/>
      <c r="K2" s="146"/>
      <c r="L2" s="146"/>
      <c r="M2" s="146"/>
      <c r="N2" s="123" t="s">
        <v>8</v>
      </c>
      <c r="O2" s="124"/>
      <c r="P2" s="124"/>
      <c r="Q2" s="125"/>
      <c r="R2" s="148" t="s">
        <v>9</v>
      </c>
      <c r="S2" s="149"/>
      <c r="T2" s="149"/>
      <c r="U2" s="149"/>
      <c r="V2" s="149"/>
      <c r="W2" s="61" t="s">
        <v>10</v>
      </c>
      <c r="X2" s="62"/>
    </row>
    <row r="3" spans="1:24" ht="48" customHeight="1" x14ac:dyDescent="0.25">
      <c r="A3" s="113" t="s">
        <v>11</v>
      </c>
      <c r="B3" s="113" t="s">
        <v>12</v>
      </c>
      <c r="C3" s="111" t="s">
        <v>13</v>
      </c>
      <c r="D3" s="121" t="s">
        <v>14</v>
      </c>
      <c r="E3" s="113" t="s">
        <v>15</v>
      </c>
      <c r="F3" s="144" t="s">
        <v>16</v>
      </c>
      <c r="G3" s="147"/>
      <c r="H3" s="147"/>
      <c r="I3" s="147"/>
      <c r="J3" s="147"/>
      <c r="K3" s="147"/>
      <c r="L3" s="147"/>
      <c r="M3" s="147"/>
      <c r="N3" s="18" t="s">
        <v>17</v>
      </c>
      <c r="O3" s="126" t="s">
        <v>18</v>
      </c>
      <c r="P3" s="127"/>
      <c r="Q3" s="19" t="s">
        <v>19</v>
      </c>
      <c r="R3" s="130" t="s">
        <v>20</v>
      </c>
      <c r="S3" s="130" t="s">
        <v>21</v>
      </c>
      <c r="T3" s="128" t="s">
        <v>22</v>
      </c>
      <c r="U3" s="105" t="s">
        <v>23</v>
      </c>
      <c r="V3" s="105"/>
      <c r="W3" s="105"/>
      <c r="X3" s="132" t="s">
        <v>24</v>
      </c>
    </row>
    <row r="4" spans="1:24" s="41" customFormat="1" ht="108" customHeight="1" thickBot="1" x14ac:dyDescent="0.3">
      <c r="A4" s="114"/>
      <c r="B4" s="114"/>
      <c r="C4" s="112"/>
      <c r="D4" s="122"/>
      <c r="E4" s="114"/>
      <c r="F4" s="145"/>
      <c r="G4" s="48" t="s">
        <v>1</v>
      </c>
      <c r="H4" s="46" t="s">
        <v>2</v>
      </c>
      <c r="I4" s="37" t="s">
        <v>3</v>
      </c>
      <c r="J4" s="38" t="s">
        <v>4</v>
      </c>
      <c r="K4" s="47" t="s">
        <v>25</v>
      </c>
      <c r="L4" s="51" t="s">
        <v>26</v>
      </c>
      <c r="M4" s="38" t="s">
        <v>27</v>
      </c>
      <c r="N4" s="39" t="s">
        <v>28</v>
      </c>
      <c r="O4" s="39" t="s">
        <v>29</v>
      </c>
      <c r="P4" s="39" t="s">
        <v>30</v>
      </c>
      <c r="Q4" s="39" t="s">
        <v>31</v>
      </c>
      <c r="R4" s="131"/>
      <c r="S4" s="131"/>
      <c r="T4" s="129"/>
      <c r="U4" s="40" t="s">
        <v>32</v>
      </c>
      <c r="V4" s="40" t="s">
        <v>33</v>
      </c>
      <c r="W4" s="40" t="s">
        <v>34</v>
      </c>
      <c r="X4" s="133"/>
    </row>
    <row r="5" spans="1:24" ht="44.1" customHeight="1" x14ac:dyDescent="0.25">
      <c r="A5" s="16" t="s">
        <v>35</v>
      </c>
      <c r="B5" s="15"/>
      <c r="C5" s="36"/>
      <c r="D5" s="15"/>
      <c r="E5" s="15"/>
      <c r="F5" s="49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5"/>
      <c r="T5" s="15"/>
      <c r="U5" s="15"/>
      <c r="V5" s="15"/>
      <c r="W5" s="15"/>
      <c r="X5" s="15"/>
    </row>
    <row r="6" spans="1:24" x14ac:dyDescent="0.25">
      <c r="A6" s="134" t="s">
        <v>36</v>
      </c>
      <c r="B6" s="115" t="s">
        <v>37</v>
      </c>
      <c r="C6" s="72" t="s">
        <v>38</v>
      </c>
      <c r="D6" s="91" t="s">
        <v>39</v>
      </c>
      <c r="E6" s="23" t="s">
        <v>40</v>
      </c>
      <c r="F6" s="30" t="s">
        <v>41</v>
      </c>
      <c r="G6" s="10">
        <v>32</v>
      </c>
      <c r="H6" s="11"/>
      <c r="I6" s="11"/>
      <c r="J6" s="11"/>
      <c r="K6" s="11"/>
      <c r="L6" s="11"/>
      <c r="M6" s="25">
        <f>SUM(G6:K6)</f>
        <v>32</v>
      </c>
      <c r="N6" s="10"/>
      <c r="O6" s="10"/>
      <c r="P6" s="10"/>
      <c r="Q6" s="52"/>
      <c r="R6" s="57">
        <v>2</v>
      </c>
      <c r="S6" s="101">
        <v>6</v>
      </c>
      <c r="T6" s="109">
        <v>18</v>
      </c>
      <c r="U6" s="150" t="s">
        <v>42</v>
      </c>
      <c r="V6" s="81"/>
      <c r="W6" s="155" t="s">
        <v>43</v>
      </c>
      <c r="X6" s="60"/>
    </row>
    <row r="7" spans="1:24" x14ac:dyDescent="0.25">
      <c r="A7" s="134"/>
      <c r="B7" s="115"/>
      <c r="C7" s="73" t="s">
        <v>44</v>
      </c>
      <c r="D7" s="91" t="s">
        <v>39</v>
      </c>
      <c r="E7" s="23" t="s">
        <v>40</v>
      </c>
      <c r="F7" s="30" t="s">
        <v>41</v>
      </c>
      <c r="G7" s="10">
        <v>32</v>
      </c>
      <c r="H7" s="11"/>
      <c r="I7" s="11"/>
      <c r="J7" s="11"/>
      <c r="K7" s="11"/>
      <c r="L7" s="11"/>
      <c r="M7" s="25">
        <f t="shared" ref="M7:M21" si="0">SUM(G7:K7)</f>
        <v>32</v>
      </c>
      <c r="N7" s="10"/>
      <c r="O7" s="10"/>
      <c r="P7" s="10"/>
      <c r="Q7" s="52"/>
      <c r="R7" s="57">
        <v>2</v>
      </c>
      <c r="S7" s="102"/>
      <c r="T7" s="110"/>
      <c r="U7" s="151"/>
      <c r="V7" s="20"/>
      <c r="W7" s="99"/>
      <c r="X7" s="60"/>
    </row>
    <row r="8" spans="1:24" x14ac:dyDescent="0.25">
      <c r="A8" s="134"/>
      <c r="B8" s="115"/>
      <c r="C8" s="74" t="s">
        <v>45</v>
      </c>
      <c r="D8" s="91" t="s">
        <v>39</v>
      </c>
      <c r="E8" s="23" t="s">
        <v>40</v>
      </c>
      <c r="F8" s="30" t="s">
        <v>41</v>
      </c>
      <c r="G8" s="22">
        <v>32</v>
      </c>
      <c r="H8" s="22"/>
      <c r="I8" s="22"/>
      <c r="J8" s="11"/>
      <c r="K8" s="11"/>
      <c r="L8" s="11"/>
      <c r="M8" s="25">
        <f t="shared" si="0"/>
        <v>32</v>
      </c>
      <c r="N8" s="29"/>
      <c r="O8" s="22"/>
      <c r="P8" s="22"/>
      <c r="Q8" s="53"/>
      <c r="R8" s="57">
        <v>2</v>
      </c>
      <c r="S8" s="102"/>
      <c r="T8" s="110"/>
      <c r="U8" s="152"/>
      <c r="V8" s="20"/>
      <c r="W8" s="99"/>
      <c r="X8" s="60"/>
    </row>
    <row r="9" spans="1:24" ht="12.95" customHeight="1" x14ac:dyDescent="0.25">
      <c r="A9" s="134"/>
      <c r="B9" s="115"/>
      <c r="C9" s="74" t="s">
        <v>46</v>
      </c>
      <c r="D9" s="91" t="s">
        <v>39</v>
      </c>
      <c r="E9" s="23" t="s">
        <v>40</v>
      </c>
      <c r="F9" s="31" t="s">
        <v>41</v>
      </c>
      <c r="G9" s="4"/>
      <c r="H9" s="4"/>
      <c r="I9" s="4">
        <v>15</v>
      </c>
      <c r="J9" s="11"/>
      <c r="K9" s="4"/>
      <c r="L9" s="4"/>
      <c r="M9" s="25">
        <f t="shared" si="0"/>
        <v>15</v>
      </c>
      <c r="N9" s="4"/>
      <c r="O9" s="4"/>
      <c r="P9" s="4"/>
      <c r="Q9" s="54"/>
      <c r="R9" s="57">
        <v>1</v>
      </c>
      <c r="S9" s="102"/>
      <c r="T9" s="110"/>
      <c r="U9" s="81" t="s">
        <v>47</v>
      </c>
      <c r="V9" s="20"/>
      <c r="W9" s="99"/>
      <c r="X9" s="60"/>
    </row>
    <row r="10" spans="1:24" ht="44.25" customHeight="1" x14ac:dyDescent="0.25">
      <c r="A10" s="134"/>
      <c r="B10" s="115"/>
      <c r="C10" s="74" t="s">
        <v>48</v>
      </c>
      <c r="D10" s="91" t="s">
        <v>39</v>
      </c>
      <c r="E10" s="23" t="s">
        <v>40</v>
      </c>
      <c r="F10" s="31" t="s">
        <v>41</v>
      </c>
      <c r="G10" s="4"/>
      <c r="H10" s="4"/>
      <c r="I10" s="4">
        <v>15</v>
      </c>
      <c r="J10" s="11"/>
      <c r="K10" s="4"/>
      <c r="L10" s="4"/>
      <c r="M10" s="25">
        <f t="shared" si="0"/>
        <v>15</v>
      </c>
      <c r="N10" s="4"/>
      <c r="O10" s="4"/>
      <c r="P10" s="4"/>
      <c r="Q10" s="54"/>
      <c r="R10" s="57">
        <v>1</v>
      </c>
      <c r="S10" s="138"/>
      <c r="T10" s="137"/>
      <c r="U10" s="81" t="s">
        <v>47</v>
      </c>
      <c r="V10" s="20"/>
      <c r="W10" s="99"/>
      <c r="X10" s="60"/>
    </row>
    <row r="11" spans="1:24" ht="27.75" customHeight="1" x14ac:dyDescent="0.25">
      <c r="A11" s="98" t="s">
        <v>49</v>
      </c>
      <c r="B11" s="116" t="s">
        <v>50</v>
      </c>
      <c r="C11" s="66" t="s">
        <v>51</v>
      </c>
      <c r="D11" s="91" t="s">
        <v>39</v>
      </c>
      <c r="E11" s="23" t="s">
        <v>40</v>
      </c>
      <c r="F11" s="31" t="s">
        <v>41</v>
      </c>
      <c r="G11" s="9">
        <v>32</v>
      </c>
      <c r="H11" s="4"/>
      <c r="I11" s="4"/>
      <c r="J11" s="11"/>
      <c r="K11" s="24"/>
      <c r="L11" s="24"/>
      <c r="M11" s="25">
        <f t="shared" si="0"/>
        <v>32</v>
      </c>
      <c r="N11" s="50"/>
      <c r="O11" s="3"/>
      <c r="P11" s="3"/>
      <c r="Q11" s="55"/>
      <c r="R11" s="57">
        <v>1</v>
      </c>
      <c r="S11" s="101">
        <v>3</v>
      </c>
      <c r="T11" s="109">
        <v>9</v>
      </c>
      <c r="U11" s="82" t="s">
        <v>52</v>
      </c>
      <c r="V11" s="13"/>
      <c r="W11" s="99"/>
      <c r="X11" s="60"/>
    </row>
    <row r="12" spans="1:24" ht="30" customHeight="1" x14ac:dyDescent="0.25">
      <c r="A12" s="99"/>
      <c r="B12" s="117"/>
      <c r="C12" s="66" t="s">
        <v>53</v>
      </c>
      <c r="D12" s="91" t="s">
        <v>39</v>
      </c>
      <c r="E12" s="23" t="s">
        <v>40</v>
      </c>
      <c r="F12" s="31" t="s">
        <v>41</v>
      </c>
      <c r="G12" s="9">
        <v>48</v>
      </c>
      <c r="H12" s="4"/>
      <c r="I12" s="4"/>
      <c r="J12" s="11"/>
      <c r="K12" s="24"/>
      <c r="L12" s="24"/>
      <c r="M12" s="25">
        <f t="shared" si="0"/>
        <v>48</v>
      </c>
      <c r="N12" s="50"/>
      <c r="O12" s="3"/>
      <c r="P12" s="3"/>
      <c r="Q12" s="55"/>
      <c r="R12" s="57"/>
      <c r="S12" s="102"/>
      <c r="T12" s="110"/>
      <c r="U12" s="13"/>
      <c r="V12" s="13"/>
      <c r="W12" s="99"/>
      <c r="X12" s="60"/>
    </row>
    <row r="13" spans="1:24" x14ac:dyDescent="0.25">
      <c r="A13" s="99"/>
      <c r="B13" s="117"/>
      <c r="C13" s="67" t="s">
        <v>54</v>
      </c>
      <c r="D13" s="91" t="s">
        <v>39</v>
      </c>
      <c r="E13" s="23" t="s">
        <v>40</v>
      </c>
      <c r="F13" s="31" t="s">
        <v>41</v>
      </c>
      <c r="G13" s="21"/>
      <c r="H13" s="4"/>
      <c r="I13" s="4"/>
      <c r="J13" s="11"/>
      <c r="K13" s="24"/>
      <c r="L13" s="24"/>
      <c r="M13" s="25">
        <f t="shared" si="0"/>
        <v>0</v>
      </c>
      <c r="N13" s="6"/>
      <c r="O13" s="2"/>
      <c r="P13" s="2"/>
      <c r="Q13" s="56"/>
      <c r="R13" s="57">
        <v>1</v>
      </c>
      <c r="S13" s="102"/>
      <c r="T13" s="110"/>
      <c r="U13" s="82" t="s">
        <v>55</v>
      </c>
      <c r="V13" s="13"/>
      <c r="W13" s="99"/>
      <c r="X13" s="60"/>
    </row>
    <row r="14" spans="1:24" x14ac:dyDescent="0.25">
      <c r="A14" s="99"/>
      <c r="B14" s="117"/>
      <c r="C14" s="33" t="s">
        <v>56</v>
      </c>
      <c r="D14" s="91" t="s">
        <v>39</v>
      </c>
      <c r="E14" s="23" t="s">
        <v>40</v>
      </c>
      <c r="F14" s="31" t="s">
        <v>41</v>
      </c>
      <c r="G14" s="21"/>
      <c r="H14" s="4"/>
      <c r="I14" s="4"/>
      <c r="J14" s="11"/>
      <c r="K14" s="24"/>
      <c r="L14" s="24"/>
      <c r="M14" s="25">
        <f t="shared" si="0"/>
        <v>0</v>
      </c>
      <c r="N14" s="6"/>
      <c r="O14" s="2"/>
      <c r="P14" s="2"/>
      <c r="Q14" s="56"/>
      <c r="R14" s="57">
        <v>1</v>
      </c>
      <c r="S14" s="102"/>
      <c r="T14" s="110"/>
      <c r="U14" s="82" t="s">
        <v>57</v>
      </c>
      <c r="V14" s="13"/>
      <c r="W14" s="99"/>
      <c r="X14" s="60"/>
    </row>
    <row r="15" spans="1:24" x14ac:dyDescent="0.25">
      <c r="A15" s="99"/>
      <c r="B15" s="117"/>
      <c r="C15" s="33" t="s">
        <v>58</v>
      </c>
      <c r="D15" s="91" t="s">
        <v>39</v>
      </c>
      <c r="E15" s="23" t="s">
        <v>40</v>
      </c>
      <c r="F15" s="31" t="s">
        <v>41</v>
      </c>
      <c r="G15" s="21"/>
      <c r="H15" s="4"/>
      <c r="I15" s="4"/>
      <c r="J15" s="11"/>
      <c r="K15" s="24"/>
      <c r="L15" s="24"/>
      <c r="M15" s="25">
        <v>0</v>
      </c>
      <c r="N15" s="6"/>
      <c r="O15" s="2"/>
      <c r="P15" s="2"/>
      <c r="Q15" s="56"/>
      <c r="R15" s="57">
        <v>1</v>
      </c>
      <c r="S15" s="102"/>
      <c r="T15" s="110"/>
      <c r="U15" s="82" t="s">
        <v>52</v>
      </c>
      <c r="V15" s="13"/>
      <c r="W15" s="99"/>
      <c r="X15" s="60"/>
    </row>
    <row r="16" spans="1:24" x14ac:dyDescent="0.25">
      <c r="A16" s="99"/>
      <c r="B16" s="117"/>
      <c r="C16" s="33" t="s">
        <v>59</v>
      </c>
      <c r="D16" s="91" t="s">
        <v>39</v>
      </c>
      <c r="E16" s="23" t="s">
        <v>40</v>
      </c>
      <c r="F16" s="31" t="s">
        <v>41</v>
      </c>
      <c r="G16" s="21"/>
      <c r="H16" s="4"/>
      <c r="I16" s="4"/>
      <c r="J16" s="11"/>
      <c r="K16" s="24"/>
      <c r="L16" s="24"/>
      <c r="M16" s="25">
        <f t="shared" ref="M16:M17" si="1">SUM(G16:K16)</f>
        <v>0</v>
      </c>
      <c r="N16" s="6"/>
      <c r="O16" s="2"/>
      <c r="P16" s="2"/>
      <c r="Q16" s="56"/>
      <c r="R16" s="57">
        <v>0.5</v>
      </c>
      <c r="S16" s="102"/>
      <c r="T16" s="110"/>
      <c r="U16" s="82" t="s">
        <v>52</v>
      </c>
      <c r="V16" s="13"/>
      <c r="W16" s="99"/>
      <c r="X16" s="60"/>
    </row>
    <row r="17" spans="1:24" ht="21" customHeight="1" x14ac:dyDescent="0.25">
      <c r="A17" s="99"/>
      <c r="B17" s="117"/>
      <c r="C17" s="33" t="s">
        <v>60</v>
      </c>
      <c r="D17" s="91" t="s">
        <v>39</v>
      </c>
      <c r="E17" s="23" t="s">
        <v>40</v>
      </c>
      <c r="F17" s="31" t="s">
        <v>41</v>
      </c>
      <c r="G17" s="21"/>
      <c r="H17" s="4"/>
      <c r="I17" s="4"/>
      <c r="J17" s="11"/>
      <c r="K17" s="24"/>
      <c r="L17" s="24"/>
      <c r="M17" s="25">
        <f t="shared" si="1"/>
        <v>0</v>
      </c>
      <c r="N17" s="6"/>
      <c r="O17" s="2"/>
      <c r="P17" s="2"/>
      <c r="Q17" s="56"/>
      <c r="R17" s="57">
        <v>0.5</v>
      </c>
      <c r="S17" s="102"/>
      <c r="T17" s="110"/>
      <c r="U17" s="82" t="s">
        <v>52</v>
      </c>
      <c r="V17" s="13"/>
      <c r="W17" s="99"/>
      <c r="X17" s="60"/>
    </row>
    <row r="18" spans="1:24" x14ac:dyDescent="0.25">
      <c r="A18" s="135"/>
      <c r="B18" s="118"/>
      <c r="C18" s="33" t="s">
        <v>61</v>
      </c>
      <c r="D18" s="91" t="s">
        <v>39</v>
      </c>
      <c r="E18" s="23" t="s">
        <v>40</v>
      </c>
      <c r="F18" s="31" t="s">
        <v>41</v>
      </c>
      <c r="G18" s="21">
        <v>16</v>
      </c>
      <c r="H18" s="4"/>
      <c r="I18" s="4"/>
      <c r="J18" s="11"/>
      <c r="K18" s="24"/>
      <c r="L18" s="24"/>
      <c r="M18" s="25">
        <f t="shared" si="0"/>
        <v>16</v>
      </c>
      <c r="N18" s="6"/>
      <c r="O18" s="2"/>
      <c r="P18" s="2"/>
      <c r="Q18" s="56"/>
      <c r="R18" s="57">
        <v>0.5</v>
      </c>
      <c r="S18" s="138"/>
      <c r="T18" s="137"/>
      <c r="U18" s="82" t="s">
        <v>57</v>
      </c>
      <c r="V18" s="13"/>
      <c r="W18" s="99"/>
      <c r="X18" s="60"/>
    </row>
    <row r="19" spans="1:24" x14ac:dyDescent="0.25">
      <c r="A19" s="98" t="s">
        <v>62</v>
      </c>
      <c r="B19" s="119" t="s">
        <v>63</v>
      </c>
      <c r="C19" s="34" t="s">
        <v>18</v>
      </c>
      <c r="D19" s="91" t="s">
        <v>39</v>
      </c>
      <c r="E19" s="23" t="s">
        <v>64</v>
      </c>
      <c r="F19" s="31" t="s">
        <v>65</v>
      </c>
      <c r="G19" s="10"/>
      <c r="H19" s="4"/>
      <c r="I19" s="4"/>
      <c r="J19" s="11"/>
      <c r="K19" s="4"/>
      <c r="L19" s="4"/>
      <c r="M19" s="25">
        <f t="shared" si="0"/>
        <v>0</v>
      </c>
      <c r="N19" s="4"/>
      <c r="O19" s="4">
        <v>1</v>
      </c>
      <c r="P19" s="4">
        <v>90</v>
      </c>
      <c r="Q19" s="54"/>
      <c r="R19" s="58"/>
      <c r="S19" s="101">
        <f t="shared" ref="S19" si="2">T19</f>
        <v>0</v>
      </c>
      <c r="T19" s="109"/>
      <c r="U19" s="82" t="s">
        <v>66</v>
      </c>
      <c r="V19" s="82"/>
      <c r="W19" s="99"/>
      <c r="X19" s="60"/>
    </row>
    <row r="20" spans="1:24" x14ac:dyDescent="0.25">
      <c r="A20" s="99"/>
      <c r="B20" s="120"/>
      <c r="C20" s="34" t="s">
        <v>67</v>
      </c>
      <c r="D20" s="91" t="s">
        <v>39</v>
      </c>
      <c r="E20" s="23" t="s">
        <v>64</v>
      </c>
      <c r="F20" s="31" t="s">
        <v>65</v>
      </c>
      <c r="G20" s="10"/>
      <c r="H20" s="4"/>
      <c r="I20" s="4"/>
      <c r="J20" s="11"/>
      <c r="K20" s="4"/>
      <c r="L20" s="4"/>
      <c r="M20" s="25">
        <f t="shared" si="0"/>
        <v>0</v>
      </c>
      <c r="N20" s="4">
        <v>90</v>
      </c>
      <c r="O20" s="4"/>
      <c r="P20" s="4"/>
      <c r="Q20" s="54"/>
      <c r="R20" s="58"/>
      <c r="S20" s="102"/>
      <c r="T20" s="110"/>
      <c r="U20" s="82" t="s">
        <v>66</v>
      </c>
      <c r="V20" s="82"/>
      <c r="W20" s="99"/>
      <c r="X20" s="60"/>
    </row>
    <row r="21" spans="1:24" ht="87.75" customHeight="1" x14ac:dyDescent="0.25">
      <c r="A21" s="99"/>
      <c r="B21" s="120"/>
      <c r="C21" s="75" t="s">
        <v>68</v>
      </c>
      <c r="D21" s="91" t="s">
        <v>39</v>
      </c>
      <c r="E21" s="23" t="s">
        <v>64</v>
      </c>
      <c r="F21" s="31" t="s">
        <v>65</v>
      </c>
      <c r="G21" s="10"/>
      <c r="H21" s="4"/>
      <c r="I21" s="4"/>
      <c r="J21" s="11"/>
      <c r="K21" s="4"/>
      <c r="L21" s="4"/>
      <c r="M21" s="25">
        <f t="shared" si="0"/>
        <v>0</v>
      </c>
      <c r="N21" s="4">
        <v>10</v>
      </c>
      <c r="O21" s="4"/>
      <c r="P21" s="4"/>
      <c r="Q21" s="54"/>
      <c r="R21" s="58"/>
      <c r="S21" s="102"/>
      <c r="T21" s="110"/>
      <c r="U21" s="82" t="s">
        <v>69</v>
      </c>
      <c r="V21" s="13"/>
      <c r="W21" s="99"/>
      <c r="X21" s="60"/>
    </row>
    <row r="22" spans="1:24" ht="15" customHeight="1" x14ac:dyDescent="0.25">
      <c r="A22" s="84" t="s">
        <v>70</v>
      </c>
      <c r="B22" s="70" t="s">
        <v>71</v>
      </c>
      <c r="C22" s="76" t="s">
        <v>72</v>
      </c>
      <c r="D22" s="91" t="s">
        <v>39</v>
      </c>
      <c r="E22" s="23" t="s">
        <v>73</v>
      </c>
      <c r="F22" s="31" t="s">
        <v>65</v>
      </c>
      <c r="G22" s="8"/>
      <c r="H22" s="4"/>
      <c r="I22" s="4">
        <v>20</v>
      </c>
      <c r="J22" s="11"/>
      <c r="K22" s="4"/>
      <c r="L22" s="4"/>
      <c r="M22" s="25">
        <v>20</v>
      </c>
      <c r="N22" s="4"/>
      <c r="O22" s="4"/>
      <c r="P22" s="4"/>
      <c r="Q22" s="54"/>
      <c r="R22" s="79">
        <v>1</v>
      </c>
      <c r="S22" s="68">
        <v>1</v>
      </c>
      <c r="T22" s="71">
        <v>3</v>
      </c>
      <c r="U22" s="83" t="s">
        <v>47</v>
      </c>
      <c r="V22" s="13"/>
      <c r="W22" s="99"/>
      <c r="X22" s="60"/>
    </row>
    <row r="23" spans="1:24" s="12" customFormat="1" ht="15.75" thickBot="1" x14ac:dyDescent="0.3">
      <c r="A23" s="92"/>
      <c r="B23" s="93"/>
      <c r="C23" s="94"/>
      <c r="D23" s="95" t="s">
        <v>74</v>
      </c>
      <c r="E23" s="96"/>
      <c r="F23" s="97"/>
      <c r="G23" s="14">
        <f>SUM(G6:G22)</f>
        <v>192</v>
      </c>
      <c r="H23" s="14">
        <f>SUM(H6:H22)</f>
        <v>0</v>
      </c>
      <c r="I23" s="14">
        <v>50</v>
      </c>
      <c r="J23" s="14">
        <f>SUM(J6:J22)</f>
        <v>0</v>
      </c>
      <c r="K23" s="14">
        <f>SUM(K6:K22)</f>
        <v>0</v>
      </c>
      <c r="L23" s="14"/>
      <c r="M23" s="14">
        <f>SUM(M6:M22)</f>
        <v>242</v>
      </c>
      <c r="N23" s="14">
        <f>SUM(N6:N22)</f>
        <v>100</v>
      </c>
      <c r="O23" s="14">
        <f>SUM(O6:O22)</f>
        <v>1</v>
      </c>
      <c r="P23" s="14">
        <f>SUM(P6:P22)</f>
        <v>90</v>
      </c>
      <c r="Q23" s="14">
        <f>SUM(Q6:Q22)</f>
        <v>0</v>
      </c>
      <c r="R23" s="26"/>
      <c r="S23" s="26"/>
      <c r="T23" s="27">
        <f>SUM(T6:T22)</f>
        <v>30</v>
      </c>
      <c r="U23" s="14"/>
      <c r="V23" s="59"/>
      <c r="W23" s="59"/>
      <c r="X23" s="28">
        <f>SUM(X6:X22)</f>
        <v>0</v>
      </c>
    </row>
    <row r="24" spans="1:24" ht="44.1" customHeight="1" x14ac:dyDescent="0.25">
      <c r="A24" s="16" t="s">
        <v>75</v>
      </c>
      <c r="B24" s="154"/>
      <c r="C24" s="36"/>
      <c r="D24" s="15"/>
      <c r="E24" s="15"/>
      <c r="F24" s="17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7"/>
      <c r="S24" s="15"/>
      <c r="T24" s="15"/>
      <c r="U24" s="15"/>
      <c r="V24" s="15"/>
      <c r="W24" s="15"/>
      <c r="X24" s="15"/>
    </row>
    <row r="25" spans="1:24" x14ac:dyDescent="0.25">
      <c r="A25" s="134" t="s">
        <v>36</v>
      </c>
      <c r="B25" s="117" t="s">
        <v>76</v>
      </c>
      <c r="C25" s="63" t="s">
        <v>77</v>
      </c>
      <c r="D25" s="91" t="s">
        <v>39</v>
      </c>
      <c r="E25" s="23" t="s">
        <v>40</v>
      </c>
      <c r="F25" s="30" t="s">
        <v>41</v>
      </c>
      <c r="G25" s="10">
        <v>32</v>
      </c>
      <c r="H25" s="11"/>
      <c r="I25" s="11"/>
      <c r="J25" s="11"/>
      <c r="K25" s="11"/>
      <c r="L25" s="11"/>
      <c r="M25" s="25">
        <f>SUM(G25:K25)</f>
        <v>32</v>
      </c>
      <c r="N25" s="10"/>
      <c r="O25" s="10"/>
      <c r="P25" s="10"/>
      <c r="Q25" s="52"/>
      <c r="R25" s="57">
        <v>2</v>
      </c>
      <c r="S25" s="101">
        <v>5</v>
      </c>
      <c r="T25" s="109">
        <v>15</v>
      </c>
      <c r="U25" s="98" t="s">
        <v>78</v>
      </c>
      <c r="V25" s="20"/>
      <c r="W25" s="98" t="s">
        <v>43</v>
      </c>
      <c r="X25" s="60"/>
    </row>
    <row r="26" spans="1:24" x14ac:dyDescent="0.25">
      <c r="A26" s="134"/>
      <c r="B26" s="117"/>
      <c r="C26" s="64" t="s">
        <v>79</v>
      </c>
      <c r="D26" s="91" t="s">
        <v>39</v>
      </c>
      <c r="E26" s="23" t="s">
        <v>40</v>
      </c>
      <c r="F26" s="30" t="s">
        <v>41</v>
      </c>
      <c r="G26" s="10">
        <v>32</v>
      </c>
      <c r="H26" s="11"/>
      <c r="I26" s="11"/>
      <c r="J26" s="11"/>
      <c r="K26" s="11"/>
      <c r="L26" s="11"/>
      <c r="M26" s="25">
        <f>SUM(G26:K26)</f>
        <v>32</v>
      </c>
      <c r="N26" s="10"/>
      <c r="O26" s="10"/>
      <c r="P26" s="10"/>
      <c r="Q26" s="52"/>
      <c r="R26" s="57">
        <v>2</v>
      </c>
      <c r="S26" s="102"/>
      <c r="T26" s="110"/>
      <c r="U26" s="99"/>
      <c r="V26" s="20"/>
      <c r="W26" s="99"/>
      <c r="X26" s="60"/>
    </row>
    <row r="27" spans="1:24" x14ac:dyDescent="0.25">
      <c r="A27" s="134"/>
      <c r="B27" s="117"/>
      <c r="C27" s="65" t="s">
        <v>80</v>
      </c>
      <c r="D27" s="91" t="s">
        <v>39</v>
      </c>
      <c r="E27" s="23" t="s">
        <v>40</v>
      </c>
      <c r="F27" s="30" t="s">
        <v>41</v>
      </c>
      <c r="G27" s="22">
        <v>32</v>
      </c>
      <c r="H27" s="22"/>
      <c r="I27" s="22"/>
      <c r="J27" s="11"/>
      <c r="K27" s="11"/>
      <c r="L27" s="11"/>
      <c r="M27" s="25">
        <f>SUM(G27:K27)</f>
        <v>32</v>
      </c>
      <c r="N27" s="29"/>
      <c r="O27" s="22"/>
      <c r="P27" s="22"/>
      <c r="Q27" s="53"/>
      <c r="R27" s="57">
        <v>2</v>
      </c>
      <c r="S27" s="102"/>
      <c r="T27" s="110"/>
      <c r="U27" s="135"/>
      <c r="V27" s="20"/>
      <c r="W27" s="99"/>
      <c r="X27" s="60"/>
    </row>
    <row r="28" spans="1:24" x14ac:dyDescent="0.25">
      <c r="A28" s="134"/>
      <c r="B28" s="117"/>
      <c r="C28" s="65" t="s">
        <v>81</v>
      </c>
      <c r="D28" s="91" t="s">
        <v>39</v>
      </c>
      <c r="E28" s="23" t="s">
        <v>40</v>
      </c>
      <c r="F28" s="31" t="s">
        <v>41</v>
      </c>
      <c r="G28" s="4"/>
      <c r="H28" s="4"/>
      <c r="I28" s="4">
        <v>15</v>
      </c>
      <c r="J28" s="11"/>
      <c r="K28" s="4"/>
      <c r="L28" s="4"/>
      <c r="M28" s="25">
        <f t="shared" ref="M28:M39" si="3">SUM(G28:K28)</f>
        <v>15</v>
      </c>
      <c r="N28" s="4"/>
      <c r="O28" s="4"/>
      <c r="P28" s="4"/>
      <c r="Q28" s="54"/>
      <c r="R28" s="57">
        <v>1</v>
      </c>
      <c r="S28" s="102"/>
      <c r="T28" s="110"/>
      <c r="U28" s="85" t="s">
        <v>47</v>
      </c>
      <c r="V28" s="20"/>
      <c r="W28" s="99"/>
      <c r="X28" s="60"/>
    </row>
    <row r="29" spans="1:24" ht="47.25" customHeight="1" x14ac:dyDescent="0.25">
      <c r="A29" s="134"/>
      <c r="B29" s="136"/>
      <c r="C29" s="65" t="s">
        <v>82</v>
      </c>
      <c r="D29" s="91" t="s">
        <v>39</v>
      </c>
      <c r="E29" s="23" t="s">
        <v>40</v>
      </c>
      <c r="F29" s="31" t="s">
        <v>41</v>
      </c>
      <c r="G29" s="4"/>
      <c r="H29" s="4"/>
      <c r="I29" s="4">
        <v>15</v>
      </c>
      <c r="J29" s="11"/>
      <c r="K29" s="4"/>
      <c r="L29" s="4"/>
      <c r="M29" s="25">
        <f t="shared" si="3"/>
        <v>15</v>
      </c>
      <c r="N29" s="4"/>
      <c r="O29" s="4"/>
      <c r="P29" s="4"/>
      <c r="Q29" s="54"/>
      <c r="R29" s="57">
        <v>1</v>
      </c>
      <c r="S29" s="138"/>
      <c r="T29" s="137"/>
      <c r="U29" s="85" t="s">
        <v>47</v>
      </c>
      <c r="V29" s="20"/>
      <c r="W29" s="99"/>
      <c r="X29" s="60"/>
    </row>
    <row r="30" spans="1:24" ht="30" x14ac:dyDescent="0.25">
      <c r="A30" s="98" t="s">
        <v>49</v>
      </c>
      <c r="B30" s="116" t="s">
        <v>83</v>
      </c>
      <c r="C30" s="66" t="s">
        <v>84</v>
      </c>
      <c r="D30" s="91" t="s">
        <v>39</v>
      </c>
      <c r="E30" s="23" t="s">
        <v>40</v>
      </c>
      <c r="F30" s="31" t="s">
        <v>41</v>
      </c>
      <c r="G30" s="9">
        <v>32</v>
      </c>
      <c r="H30" s="4"/>
      <c r="I30" s="4"/>
      <c r="J30" s="11"/>
      <c r="K30" s="24"/>
      <c r="L30" s="24"/>
      <c r="M30" s="25">
        <f t="shared" si="3"/>
        <v>32</v>
      </c>
      <c r="N30" s="3"/>
      <c r="O30" s="3"/>
      <c r="P30" s="3"/>
      <c r="Q30" s="55"/>
      <c r="R30" s="57">
        <v>1</v>
      </c>
      <c r="S30" s="101">
        <v>3</v>
      </c>
      <c r="T30" s="109">
        <v>9</v>
      </c>
      <c r="U30" s="82" t="s">
        <v>52</v>
      </c>
      <c r="V30" s="13"/>
      <c r="W30" s="99"/>
      <c r="X30" s="60"/>
    </row>
    <row r="31" spans="1:24" x14ac:dyDescent="0.25">
      <c r="A31" s="99"/>
      <c r="B31" s="117"/>
      <c r="C31" s="67" t="s">
        <v>85</v>
      </c>
      <c r="D31" s="91" t="s">
        <v>39</v>
      </c>
      <c r="E31" s="23" t="s">
        <v>40</v>
      </c>
      <c r="F31" s="31" t="s">
        <v>41</v>
      </c>
      <c r="G31" s="9">
        <v>48</v>
      </c>
      <c r="H31" s="4"/>
      <c r="I31" s="4"/>
      <c r="J31" s="11"/>
      <c r="K31" s="24"/>
      <c r="L31" s="24"/>
      <c r="M31" s="25">
        <v>48</v>
      </c>
      <c r="N31" s="3"/>
      <c r="O31" s="3"/>
      <c r="P31" s="3"/>
      <c r="Q31" s="55"/>
      <c r="R31" s="57"/>
      <c r="S31" s="102"/>
      <c r="T31" s="110"/>
      <c r="U31" s="13"/>
      <c r="V31" s="13"/>
      <c r="W31" s="99"/>
      <c r="X31" s="60"/>
    </row>
    <row r="32" spans="1:24" x14ac:dyDescent="0.25">
      <c r="A32" s="99"/>
      <c r="B32" s="117"/>
      <c r="C32" s="67" t="s">
        <v>54</v>
      </c>
      <c r="D32" s="91" t="s">
        <v>39</v>
      </c>
      <c r="E32" s="23" t="s">
        <v>40</v>
      </c>
      <c r="F32" s="31" t="s">
        <v>41</v>
      </c>
      <c r="G32" s="21"/>
      <c r="H32" s="4"/>
      <c r="I32" s="4"/>
      <c r="J32" s="11"/>
      <c r="K32" s="24"/>
      <c r="L32" s="24"/>
      <c r="M32" s="25"/>
      <c r="N32" s="2"/>
      <c r="O32" s="2"/>
      <c r="P32" s="2"/>
      <c r="Q32" s="56"/>
      <c r="R32" s="57">
        <v>1</v>
      </c>
      <c r="S32" s="102"/>
      <c r="T32" s="110"/>
      <c r="U32" s="82" t="s">
        <v>86</v>
      </c>
      <c r="V32" s="13"/>
      <c r="W32" s="99"/>
      <c r="X32" s="60"/>
    </row>
    <row r="33" spans="1:24" x14ac:dyDescent="0.25">
      <c r="A33" s="99"/>
      <c r="B33" s="117"/>
      <c r="C33" s="67" t="s">
        <v>87</v>
      </c>
      <c r="D33" s="91" t="s">
        <v>39</v>
      </c>
      <c r="E33" s="23" t="s">
        <v>40</v>
      </c>
      <c r="F33" s="31" t="s">
        <v>41</v>
      </c>
      <c r="G33" s="21"/>
      <c r="H33" s="4"/>
      <c r="I33" s="4"/>
      <c r="J33" s="11"/>
      <c r="K33" s="24"/>
      <c r="L33" s="24"/>
      <c r="M33" s="25">
        <f t="shared" si="3"/>
        <v>0</v>
      </c>
      <c r="N33" s="2"/>
      <c r="O33" s="2"/>
      <c r="P33" s="2"/>
      <c r="Q33" s="56"/>
      <c r="R33" s="57">
        <v>1</v>
      </c>
      <c r="S33" s="102"/>
      <c r="T33" s="110"/>
      <c r="U33" s="82" t="s">
        <v>57</v>
      </c>
      <c r="V33" s="13"/>
      <c r="W33" s="99"/>
      <c r="X33" s="60"/>
    </row>
    <row r="34" spans="1:24" ht="30" x14ac:dyDescent="0.25">
      <c r="A34" s="99"/>
      <c r="B34" s="117"/>
      <c r="C34" s="33" t="s">
        <v>88</v>
      </c>
      <c r="D34" s="91" t="s">
        <v>39</v>
      </c>
      <c r="E34" s="23" t="s">
        <v>40</v>
      </c>
      <c r="F34" s="31" t="s">
        <v>41</v>
      </c>
      <c r="G34" s="21"/>
      <c r="H34" s="4"/>
      <c r="I34" s="4"/>
      <c r="J34" s="11"/>
      <c r="K34" s="24"/>
      <c r="L34" s="24"/>
      <c r="M34" s="25">
        <f t="shared" ref="M34:M35" si="4">SUM(G34:K34)</f>
        <v>0</v>
      </c>
      <c r="N34" s="2"/>
      <c r="O34" s="2"/>
      <c r="P34" s="2"/>
      <c r="Q34" s="56"/>
      <c r="R34" s="57">
        <v>1</v>
      </c>
      <c r="S34" s="102"/>
      <c r="T34" s="110"/>
      <c r="U34" s="82" t="s">
        <v>52</v>
      </c>
      <c r="V34" s="13"/>
      <c r="W34" s="99"/>
      <c r="X34" s="60"/>
    </row>
    <row r="35" spans="1:24" x14ac:dyDescent="0.25">
      <c r="A35" s="99"/>
      <c r="B35" s="117"/>
      <c r="C35" s="33" t="s">
        <v>89</v>
      </c>
      <c r="D35" s="91" t="s">
        <v>39</v>
      </c>
      <c r="E35" s="23" t="s">
        <v>40</v>
      </c>
      <c r="F35" s="31" t="s">
        <v>41</v>
      </c>
      <c r="G35" s="21"/>
      <c r="H35" s="4"/>
      <c r="I35" s="4"/>
      <c r="J35" s="11"/>
      <c r="K35" s="24"/>
      <c r="L35" s="24"/>
      <c r="M35" s="25">
        <f t="shared" si="4"/>
        <v>0</v>
      </c>
      <c r="N35" s="2"/>
      <c r="O35" s="2"/>
      <c r="P35" s="2"/>
      <c r="Q35" s="56"/>
      <c r="R35" s="57">
        <v>1</v>
      </c>
      <c r="S35" s="102"/>
      <c r="T35" s="110"/>
      <c r="U35" s="82" t="s">
        <v>52</v>
      </c>
      <c r="V35" s="13"/>
      <c r="W35" s="99"/>
      <c r="X35" s="60"/>
    </row>
    <row r="36" spans="1:24" ht="45" x14ac:dyDescent="0.25">
      <c r="A36" s="135"/>
      <c r="B36" s="118"/>
      <c r="C36" s="33" t="s">
        <v>90</v>
      </c>
      <c r="D36" s="91" t="s">
        <v>39</v>
      </c>
      <c r="E36" s="23" t="s">
        <v>64</v>
      </c>
      <c r="F36" s="31" t="s">
        <v>41</v>
      </c>
      <c r="G36" s="21"/>
      <c r="H36" s="4"/>
      <c r="I36" s="4"/>
      <c r="J36" s="11"/>
      <c r="K36" s="24"/>
      <c r="L36" s="24"/>
      <c r="M36" s="25">
        <f t="shared" si="3"/>
        <v>0</v>
      </c>
      <c r="N36" s="2"/>
      <c r="O36" s="2"/>
      <c r="P36" s="2"/>
      <c r="Q36" s="56"/>
      <c r="R36" s="57">
        <v>1</v>
      </c>
      <c r="S36" s="138"/>
      <c r="T36" s="137"/>
      <c r="U36" s="82" t="s">
        <v>52</v>
      </c>
      <c r="V36" s="13"/>
      <c r="W36" s="99"/>
      <c r="X36" s="60"/>
    </row>
    <row r="37" spans="1:24" ht="30" x14ac:dyDescent="0.25">
      <c r="A37" s="98" t="s">
        <v>62</v>
      </c>
      <c r="B37" s="119" t="s">
        <v>91</v>
      </c>
      <c r="C37" s="34" t="s">
        <v>18</v>
      </c>
      <c r="D37" s="91" t="s">
        <v>39</v>
      </c>
      <c r="E37" s="23" t="s">
        <v>64</v>
      </c>
      <c r="F37" s="31" t="s">
        <v>65</v>
      </c>
      <c r="G37" s="10"/>
      <c r="H37" s="4"/>
      <c r="I37" s="4"/>
      <c r="J37" s="11"/>
      <c r="K37" s="4"/>
      <c r="L37" s="4"/>
      <c r="M37" s="25">
        <f t="shared" si="3"/>
        <v>0</v>
      </c>
      <c r="N37" s="4"/>
      <c r="O37" s="4">
        <v>1</v>
      </c>
      <c r="P37" s="4">
        <v>90</v>
      </c>
      <c r="Q37" s="54"/>
      <c r="R37" s="58">
        <v>1</v>
      </c>
      <c r="S37" s="101">
        <v>1</v>
      </c>
      <c r="T37" s="109">
        <v>3</v>
      </c>
      <c r="U37" s="82" t="s">
        <v>92</v>
      </c>
      <c r="V37" s="82"/>
      <c r="W37" s="99"/>
      <c r="X37" s="60"/>
    </row>
    <row r="38" spans="1:24" ht="61.5" customHeight="1" x14ac:dyDescent="0.25">
      <c r="A38" s="99"/>
      <c r="B38" s="120"/>
      <c r="C38" s="76" t="s">
        <v>67</v>
      </c>
      <c r="D38" s="91" t="s">
        <v>39</v>
      </c>
      <c r="E38" s="23" t="s">
        <v>64</v>
      </c>
      <c r="F38" s="31" t="s">
        <v>65</v>
      </c>
      <c r="G38" s="10"/>
      <c r="H38" s="4"/>
      <c r="I38" s="4"/>
      <c r="J38" s="11"/>
      <c r="K38" s="4"/>
      <c r="L38" s="4"/>
      <c r="M38" s="25">
        <f t="shared" si="3"/>
        <v>0</v>
      </c>
      <c r="N38" s="4">
        <v>90</v>
      </c>
      <c r="O38" s="4"/>
      <c r="P38" s="4"/>
      <c r="Q38" s="54"/>
      <c r="R38" s="58">
        <v>1</v>
      </c>
      <c r="S38" s="102"/>
      <c r="T38" s="110"/>
      <c r="U38" s="84" t="s">
        <v>93</v>
      </c>
      <c r="V38" s="82"/>
      <c r="W38" s="99"/>
      <c r="X38" s="60"/>
    </row>
    <row r="39" spans="1:24" ht="15" customHeight="1" x14ac:dyDescent="0.25">
      <c r="A39" s="84" t="s">
        <v>70</v>
      </c>
      <c r="B39" s="70" t="s">
        <v>71</v>
      </c>
      <c r="C39" s="76" t="s">
        <v>94</v>
      </c>
      <c r="D39" s="91" t="s">
        <v>39</v>
      </c>
      <c r="E39" s="23" t="s">
        <v>73</v>
      </c>
      <c r="F39" s="31" t="s">
        <v>65</v>
      </c>
      <c r="G39" s="8"/>
      <c r="H39" s="4"/>
      <c r="I39" s="4">
        <v>20</v>
      </c>
      <c r="J39" s="11"/>
      <c r="K39" s="4"/>
      <c r="L39" s="4"/>
      <c r="M39" s="25">
        <f t="shared" si="3"/>
        <v>20</v>
      </c>
      <c r="N39" s="4"/>
      <c r="O39" s="4"/>
      <c r="P39" s="4"/>
      <c r="Q39" s="54"/>
      <c r="R39" s="79">
        <v>1</v>
      </c>
      <c r="S39" s="68">
        <v>1</v>
      </c>
      <c r="T39" s="71">
        <v>3</v>
      </c>
      <c r="U39" s="80" t="s">
        <v>47</v>
      </c>
      <c r="V39" s="13"/>
      <c r="W39" s="99"/>
      <c r="X39" s="60"/>
    </row>
    <row r="40" spans="1:24" s="12" customFormat="1" ht="15.75" thickBot="1" x14ac:dyDescent="0.3">
      <c r="A40" s="92"/>
      <c r="B40" s="93"/>
      <c r="C40" s="94"/>
      <c r="D40" s="95" t="s">
        <v>74</v>
      </c>
      <c r="E40" s="96"/>
      <c r="F40" s="97"/>
      <c r="G40" s="14">
        <f>SUM(G25:G39)</f>
        <v>176</v>
      </c>
      <c r="H40" s="14">
        <f>SUM(H25:H39)</f>
        <v>0</v>
      </c>
      <c r="I40" s="14">
        <v>50</v>
      </c>
      <c r="J40" s="14">
        <f>SUM(J25:J39)</f>
        <v>0</v>
      </c>
      <c r="K40" s="14">
        <f>SUM(K25:K39)</f>
        <v>0</v>
      </c>
      <c r="L40" s="14"/>
      <c r="M40" s="14">
        <f>SUM(M25:M39)</f>
        <v>226</v>
      </c>
      <c r="N40" s="14">
        <f>SUM(N25:N39)</f>
        <v>90</v>
      </c>
      <c r="O40" s="14">
        <f>SUM(O25:O39)</f>
        <v>1</v>
      </c>
      <c r="P40" s="14">
        <f>SUM(P25:P39)</f>
        <v>90</v>
      </c>
      <c r="Q40" s="14">
        <f>SUM(Q25:Q39)</f>
        <v>0</v>
      </c>
      <c r="R40" s="26"/>
      <c r="S40" s="26"/>
      <c r="T40" s="27">
        <f>SUM(T25:T39)</f>
        <v>30</v>
      </c>
      <c r="U40" s="14"/>
      <c r="V40" s="59"/>
      <c r="W40" s="59"/>
      <c r="X40" s="28">
        <f>SUM(X25:X39)</f>
        <v>0</v>
      </c>
    </row>
    <row r="41" spans="1:24" ht="44.1" customHeight="1" x14ac:dyDescent="0.25">
      <c r="A41" s="16" t="s">
        <v>95</v>
      </c>
      <c r="B41" s="154"/>
      <c r="C41" s="36"/>
      <c r="D41" s="15"/>
      <c r="E41" s="15"/>
      <c r="F41" s="17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7"/>
      <c r="S41" s="15"/>
      <c r="T41" s="15"/>
      <c r="U41" s="15"/>
      <c r="V41" s="15"/>
      <c r="W41" s="15"/>
      <c r="X41" s="15"/>
    </row>
    <row r="42" spans="1:24" ht="15" customHeight="1" x14ac:dyDescent="0.25">
      <c r="A42" s="134" t="s">
        <v>36</v>
      </c>
      <c r="B42" s="153" t="s">
        <v>96</v>
      </c>
      <c r="C42" s="63" t="s">
        <v>97</v>
      </c>
      <c r="D42" s="91" t="s">
        <v>39</v>
      </c>
      <c r="E42" s="23" t="s">
        <v>40</v>
      </c>
      <c r="F42" s="30" t="s">
        <v>41</v>
      </c>
      <c r="G42" s="10">
        <v>26</v>
      </c>
      <c r="H42" s="11"/>
      <c r="I42" s="11"/>
      <c r="J42" s="11"/>
      <c r="K42" s="11"/>
      <c r="L42" s="11"/>
      <c r="M42" s="25">
        <f>SUM(G42:K42)</f>
        <v>26</v>
      </c>
      <c r="N42" s="10"/>
      <c r="O42" s="10"/>
      <c r="P42" s="10"/>
      <c r="Q42" s="52"/>
      <c r="R42" s="57"/>
      <c r="S42" s="101">
        <v>1</v>
      </c>
      <c r="T42" s="109">
        <v>3</v>
      </c>
      <c r="U42" s="98" t="s">
        <v>98</v>
      </c>
      <c r="V42" s="20"/>
      <c r="W42" s="98" t="s">
        <v>43</v>
      </c>
      <c r="X42" s="60"/>
    </row>
    <row r="43" spans="1:24" ht="54" customHeight="1" x14ac:dyDescent="0.25">
      <c r="A43" s="134"/>
      <c r="B43" s="153"/>
      <c r="C43" s="64" t="s">
        <v>99</v>
      </c>
      <c r="D43" s="91" t="s">
        <v>39</v>
      </c>
      <c r="E43" s="23" t="s">
        <v>40</v>
      </c>
      <c r="F43" s="30" t="s">
        <v>41</v>
      </c>
      <c r="G43" s="10">
        <v>24</v>
      </c>
      <c r="H43" s="11"/>
      <c r="I43" s="11"/>
      <c r="J43" s="11"/>
      <c r="K43" s="11"/>
      <c r="L43" s="11"/>
      <c r="M43" s="25">
        <f>SUM(G43:K43)</f>
        <v>24</v>
      </c>
      <c r="N43" s="10">
        <v>30</v>
      </c>
      <c r="O43" s="10"/>
      <c r="P43" s="10"/>
      <c r="Q43" s="52"/>
      <c r="R43" s="57"/>
      <c r="S43" s="102"/>
      <c r="T43" s="110"/>
      <c r="U43" s="99"/>
      <c r="V43" s="20"/>
      <c r="W43" s="99"/>
      <c r="X43" s="60"/>
    </row>
    <row r="44" spans="1:24" ht="30" x14ac:dyDescent="0.25">
      <c r="A44" s="98" t="s">
        <v>49</v>
      </c>
      <c r="B44" s="116" t="s">
        <v>100</v>
      </c>
      <c r="C44" s="66" t="s">
        <v>101</v>
      </c>
      <c r="D44" s="91" t="s">
        <v>102</v>
      </c>
      <c r="E44" s="23" t="s">
        <v>40</v>
      </c>
      <c r="F44" s="30" t="s">
        <v>41</v>
      </c>
      <c r="G44" s="9">
        <v>15</v>
      </c>
      <c r="H44" s="4"/>
      <c r="I44" s="4"/>
      <c r="J44" s="11"/>
      <c r="K44" s="24"/>
      <c r="L44" s="24"/>
      <c r="M44" s="25">
        <f t="shared" ref="M44:M53" si="5">SUM(G44:K44)</f>
        <v>15</v>
      </c>
      <c r="N44" s="3">
        <v>15</v>
      </c>
      <c r="O44" s="3"/>
      <c r="P44" s="3"/>
      <c r="Q44" s="55"/>
      <c r="R44" s="57"/>
      <c r="S44" s="101">
        <v>2</v>
      </c>
      <c r="T44" s="109">
        <v>6</v>
      </c>
      <c r="U44" s="98" t="s">
        <v>103</v>
      </c>
      <c r="V44" s="13"/>
      <c r="W44" s="99"/>
      <c r="X44" s="60"/>
    </row>
    <row r="45" spans="1:24" x14ac:dyDescent="0.25">
      <c r="A45" s="99"/>
      <c r="B45" s="117"/>
      <c r="C45" s="67" t="s">
        <v>104</v>
      </c>
      <c r="D45" s="91" t="s">
        <v>102</v>
      </c>
      <c r="E45" s="23" t="s">
        <v>40</v>
      </c>
      <c r="F45" s="30" t="s">
        <v>41</v>
      </c>
      <c r="G45" s="9">
        <v>10</v>
      </c>
      <c r="H45" s="4"/>
      <c r="I45" s="4"/>
      <c r="J45" s="11"/>
      <c r="K45" s="24"/>
      <c r="L45" s="24"/>
      <c r="M45" s="25">
        <f t="shared" si="5"/>
        <v>10</v>
      </c>
      <c r="N45" s="3"/>
      <c r="O45" s="3"/>
      <c r="P45" s="3"/>
      <c r="Q45" s="55"/>
      <c r="R45" s="57"/>
      <c r="S45" s="102"/>
      <c r="T45" s="110"/>
      <c r="U45" s="103"/>
      <c r="V45" s="13"/>
      <c r="W45" s="99"/>
      <c r="X45" s="60"/>
    </row>
    <row r="46" spans="1:24" x14ac:dyDescent="0.25">
      <c r="A46" s="99"/>
      <c r="B46" s="117"/>
      <c r="C46" s="67" t="s">
        <v>105</v>
      </c>
      <c r="D46" s="91" t="s">
        <v>102</v>
      </c>
      <c r="E46" s="23" t="s">
        <v>40</v>
      </c>
      <c r="F46" s="30" t="s">
        <v>41</v>
      </c>
      <c r="G46" s="21">
        <v>15</v>
      </c>
      <c r="H46" s="4"/>
      <c r="I46" s="4"/>
      <c r="J46" s="11"/>
      <c r="K46" s="24"/>
      <c r="L46" s="24"/>
      <c r="M46" s="25">
        <f t="shared" si="5"/>
        <v>15</v>
      </c>
      <c r="N46" s="2"/>
      <c r="O46" s="2"/>
      <c r="P46" s="2"/>
      <c r="Q46" s="56"/>
      <c r="R46" s="57"/>
      <c r="S46" s="102"/>
      <c r="T46" s="110"/>
      <c r="U46" s="100"/>
      <c r="V46" s="13"/>
      <c r="W46" s="99"/>
      <c r="X46" s="60"/>
    </row>
    <row r="47" spans="1:24" x14ac:dyDescent="0.25">
      <c r="A47" s="98" t="s">
        <v>62</v>
      </c>
      <c r="B47" s="119" t="s">
        <v>106</v>
      </c>
      <c r="C47" s="34" t="s">
        <v>107</v>
      </c>
      <c r="D47" s="91" t="s">
        <v>102</v>
      </c>
      <c r="E47" s="23" t="s">
        <v>40</v>
      </c>
      <c r="F47" s="30" t="s">
        <v>41</v>
      </c>
      <c r="G47" s="10">
        <v>40</v>
      </c>
      <c r="H47" s="4"/>
      <c r="I47" s="4"/>
      <c r="J47" s="11"/>
      <c r="K47" s="4"/>
      <c r="L47" s="4"/>
      <c r="M47" s="25">
        <f t="shared" si="5"/>
        <v>40</v>
      </c>
      <c r="N47" s="4">
        <v>15</v>
      </c>
      <c r="O47" s="4"/>
      <c r="P47" s="4"/>
      <c r="Q47" s="54"/>
      <c r="R47" s="58"/>
      <c r="S47" s="101">
        <v>5</v>
      </c>
      <c r="T47" s="109">
        <v>15</v>
      </c>
      <c r="U47" s="98" t="s">
        <v>103</v>
      </c>
      <c r="V47" s="82"/>
      <c r="W47" s="99"/>
      <c r="X47" s="60"/>
    </row>
    <row r="48" spans="1:24" x14ac:dyDescent="0.25">
      <c r="A48" s="99"/>
      <c r="B48" s="120"/>
      <c r="C48" s="34" t="s">
        <v>108</v>
      </c>
      <c r="D48" s="91" t="s">
        <v>102</v>
      </c>
      <c r="E48" s="23" t="s">
        <v>40</v>
      </c>
      <c r="F48" s="30" t="s">
        <v>41</v>
      </c>
      <c r="G48" s="10">
        <v>40</v>
      </c>
      <c r="H48" s="4"/>
      <c r="I48" s="4"/>
      <c r="J48" s="11"/>
      <c r="K48" s="4"/>
      <c r="L48" s="4"/>
      <c r="M48" s="25">
        <f t="shared" si="5"/>
        <v>40</v>
      </c>
      <c r="N48" s="4"/>
      <c r="O48" s="4"/>
      <c r="P48" s="4"/>
      <c r="Q48" s="54"/>
      <c r="R48" s="58"/>
      <c r="S48" s="102"/>
      <c r="T48" s="110"/>
      <c r="U48" s="103"/>
      <c r="V48" s="82"/>
      <c r="W48" s="99"/>
      <c r="X48" s="60"/>
    </row>
    <row r="49" spans="1:24" ht="78.75" customHeight="1" x14ac:dyDescent="0.25">
      <c r="A49" s="99"/>
      <c r="B49" s="120"/>
      <c r="C49" s="33" t="s">
        <v>109</v>
      </c>
      <c r="D49" s="91" t="s">
        <v>102</v>
      </c>
      <c r="E49" s="23" t="s">
        <v>40</v>
      </c>
      <c r="F49" s="30" t="s">
        <v>41</v>
      </c>
      <c r="G49" s="10">
        <v>40</v>
      </c>
      <c r="H49" s="4"/>
      <c r="I49" s="4"/>
      <c r="J49" s="11"/>
      <c r="K49" s="4"/>
      <c r="L49" s="4"/>
      <c r="M49" s="25">
        <f t="shared" si="5"/>
        <v>40</v>
      </c>
      <c r="N49" s="4"/>
      <c r="O49" s="4"/>
      <c r="P49" s="4"/>
      <c r="Q49" s="54"/>
      <c r="R49" s="58"/>
      <c r="S49" s="102"/>
      <c r="T49" s="110"/>
      <c r="U49" s="100"/>
      <c r="V49" s="13"/>
      <c r="W49" s="99"/>
      <c r="X49" s="60"/>
    </row>
    <row r="50" spans="1:24" x14ac:dyDescent="0.25">
      <c r="A50" s="98" t="s">
        <v>70</v>
      </c>
      <c r="B50" s="119" t="s">
        <v>110</v>
      </c>
      <c r="C50" s="34" t="s">
        <v>111</v>
      </c>
      <c r="D50" s="91" t="s">
        <v>102</v>
      </c>
      <c r="E50" s="23" t="s">
        <v>40</v>
      </c>
      <c r="F50" s="30" t="s">
        <v>41</v>
      </c>
      <c r="G50" s="8">
        <v>7</v>
      </c>
      <c r="H50" s="4"/>
      <c r="I50" s="4"/>
      <c r="J50" s="11"/>
      <c r="K50" s="4"/>
      <c r="L50" s="4"/>
      <c r="M50" s="25">
        <f t="shared" si="5"/>
        <v>7</v>
      </c>
      <c r="N50" s="4">
        <v>15</v>
      </c>
      <c r="O50" s="4"/>
      <c r="P50" s="4"/>
      <c r="Q50" s="54"/>
      <c r="R50" s="58"/>
      <c r="S50" s="101">
        <v>2</v>
      </c>
      <c r="T50" s="109">
        <v>6</v>
      </c>
      <c r="U50" s="104" t="s">
        <v>103</v>
      </c>
      <c r="V50" s="13"/>
      <c r="W50" s="99"/>
      <c r="X50" s="60"/>
    </row>
    <row r="51" spans="1:24" x14ac:dyDescent="0.25">
      <c r="A51" s="99"/>
      <c r="B51" s="120"/>
      <c r="C51" s="34" t="s">
        <v>112</v>
      </c>
      <c r="D51" s="91" t="s">
        <v>102</v>
      </c>
      <c r="E51" s="23" t="s">
        <v>40</v>
      </c>
      <c r="F51" s="30" t="s">
        <v>41</v>
      </c>
      <c r="G51" s="8">
        <v>7</v>
      </c>
      <c r="H51" s="4"/>
      <c r="I51" s="4"/>
      <c r="J51" s="11"/>
      <c r="K51" s="4"/>
      <c r="L51" s="4"/>
      <c r="M51" s="25">
        <f t="shared" si="5"/>
        <v>7</v>
      </c>
      <c r="N51" s="4"/>
      <c r="O51" s="4"/>
      <c r="P51" s="4"/>
      <c r="Q51" s="54"/>
      <c r="R51" s="58"/>
      <c r="S51" s="102"/>
      <c r="T51" s="110"/>
      <c r="U51" s="103"/>
      <c r="V51" s="13"/>
      <c r="W51" s="99"/>
      <c r="X51" s="60"/>
    </row>
    <row r="52" spans="1:24" x14ac:dyDescent="0.25">
      <c r="A52" s="99"/>
      <c r="B52" s="120"/>
      <c r="C52" s="33" t="s">
        <v>113</v>
      </c>
      <c r="D52" s="91" t="s">
        <v>102</v>
      </c>
      <c r="E52" s="23" t="s">
        <v>40</v>
      </c>
      <c r="F52" s="30" t="s">
        <v>41</v>
      </c>
      <c r="G52" s="8">
        <v>7</v>
      </c>
      <c r="H52" s="4"/>
      <c r="I52" s="4"/>
      <c r="J52" s="11"/>
      <c r="K52" s="4"/>
      <c r="L52" s="4"/>
      <c r="M52" s="25">
        <f t="shared" si="5"/>
        <v>7</v>
      </c>
      <c r="N52" s="4"/>
      <c r="O52" s="4"/>
      <c r="P52" s="4"/>
      <c r="Q52" s="54"/>
      <c r="R52" s="58"/>
      <c r="S52" s="102"/>
      <c r="T52" s="110"/>
      <c r="U52" s="103"/>
      <c r="V52" s="4"/>
      <c r="W52" s="99"/>
      <c r="X52" s="60"/>
    </row>
    <row r="53" spans="1:24" ht="30" x14ac:dyDescent="0.25">
      <c r="A53" s="99"/>
      <c r="B53" s="120"/>
      <c r="C53" s="33" t="s">
        <v>114</v>
      </c>
      <c r="D53" s="91" t="s">
        <v>102</v>
      </c>
      <c r="E53" s="23" t="s">
        <v>40</v>
      </c>
      <c r="F53" s="30" t="s">
        <v>41</v>
      </c>
      <c r="G53" s="8">
        <v>7</v>
      </c>
      <c r="H53" s="4"/>
      <c r="I53" s="4"/>
      <c r="J53" s="11"/>
      <c r="K53" s="4"/>
      <c r="L53" s="4"/>
      <c r="M53" s="25">
        <f t="shared" si="5"/>
        <v>7</v>
      </c>
      <c r="N53" s="4"/>
      <c r="O53" s="4"/>
      <c r="P53" s="4"/>
      <c r="Q53" s="54"/>
      <c r="R53" s="58"/>
      <c r="S53" s="102"/>
      <c r="T53" s="110"/>
      <c r="U53" s="100"/>
      <c r="V53" s="4"/>
      <c r="W53" s="135"/>
      <c r="X53" s="60"/>
    </row>
    <row r="54" spans="1:24" s="12" customFormat="1" ht="15.75" thickBot="1" x14ac:dyDescent="0.3">
      <c r="A54" s="92"/>
      <c r="B54" s="93"/>
      <c r="C54" s="93"/>
      <c r="D54" s="139" t="s">
        <v>74</v>
      </c>
      <c r="E54" s="96"/>
      <c r="F54" s="97"/>
      <c r="G54" s="14">
        <f>SUM(G42:G53)</f>
        <v>238</v>
      </c>
      <c r="H54" s="14">
        <f>SUM(H42:H53)</f>
        <v>0</v>
      </c>
      <c r="I54" s="14">
        <f>SUM(I42:I53)</f>
        <v>0</v>
      </c>
      <c r="J54" s="14">
        <f>SUM(J42:J53)</f>
        <v>0</v>
      </c>
      <c r="K54" s="14">
        <f>SUM(K42:K53)</f>
        <v>0</v>
      </c>
      <c r="L54" s="14"/>
      <c r="M54" s="14">
        <f>SUM(M42:M53)</f>
        <v>238</v>
      </c>
      <c r="N54" s="14">
        <f>SUM(N42:N53)</f>
        <v>75</v>
      </c>
      <c r="O54" s="14">
        <f>SUM(O42:O53)</f>
        <v>0</v>
      </c>
      <c r="P54" s="14">
        <f>SUM(P42:P53)</f>
        <v>0</v>
      </c>
      <c r="Q54" s="14">
        <f>SUM(Q42:Q53)</f>
        <v>0</v>
      </c>
      <c r="R54" s="26"/>
      <c r="S54" s="26"/>
      <c r="T54" s="27">
        <f>SUM(T42:T53)</f>
        <v>30</v>
      </c>
      <c r="U54" s="14"/>
      <c r="V54" s="59"/>
      <c r="W54" s="59"/>
      <c r="X54" s="28">
        <f>SUM(X42:X53)</f>
        <v>0</v>
      </c>
    </row>
    <row r="55" spans="1:24" ht="44.1" customHeight="1" x14ac:dyDescent="0.25">
      <c r="A55" s="16" t="s">
        <v>115</v>
      </c>
      <c r="B55" s="15"/>
      <c r="C55" s="36"/>
      <c r="D55" s="15"/>
      <c r="E55" s="15"/>
      <c r="F55" s="17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7"/>
      <c r="S55" s="15"/>
      <c r="T55" s="15"/>
      <c r="U55" s="15"/>
      <c r="V55" s="15"/>
      <c r="W55" s="15"/>
      <c r="X55" s="15"/>
    </row>
    <row r="56" spans="1:24" ht="45" x14ac:dyDescent="0.25">
      <c r="A56" s="82" t="s">
        <v>116</v>
      </c>
      <c r="B56" s="69" t="s">
        <v>117</v>
      </c>
      <c r="C56" s="63" t="s">
        <v>118</v>
      </c>
      <c r="D56" s="91" t="s">
        <v>102</v>
      </c>
      <c r="E56" s="23" t="s">
        <v>64</v>
      </c>
      <c r="F56" s="30" t="s">
        <v>41</v>
      </c>
      <c r="G56" s="10"/>
      <c r="H56" s="11"/>
      <c r="I56" s="11">
        <v>20</v>
      </c>
      <c r="J56" s="11"/>
      <c r="K56" s="11"/>
      <c r="L56" s="11"/>
      <c r="M56" s="25">
        <f>SUM(G56:K56)</f>
        <v>20</v>
      </c>
      <c r="N56" s="10">
        <v>20</v>
      </c>
      <c r="O56" s="10"/>
      <c r="P56" s="10"/>
      <c r="Q56" s="52"/>
      <c r="R56" s="57"/>
      <c r="S56" s="68">
        <v>1</v>
      </c>
      <c r="T56" s="71">
        <v>3</v>
      </c>
      <c r="U56" s="82" t="s">
        <v>119</v>
      </c>
      <c r="V56" s="20"/>
      <c r="W56" s="98" t="s">
        <v>43</v>
      </c>
      <c r="X56" s="60"/>
    </row>
    <row r="57" spans="1:24" x14ac:dyDescent="0.25">
      <c r="A57" s="98" t="s">
        <v>120</v>
      </c>
      <c r="B57" s="140" t="s">
        <v>121</v>
      </c>
      <c r="C57" s="66" t="s">
        <v>122</v>
      </c>
      <c r="D57" s="91" t="s">
        <v>102</v>
      </c>
      <c r="E57" s="23" t="s">
        <v>40</v>
      </c>
      <c r="F57" s="30" t="s">
        <v>41</v>
      </c>
      <c r="G57" s="9"/>
      <c r="H57" s="4"/>
      <c r="I57" s="4">
        <v>15</v>
      </c>
      <c r="J57" s="11"/>
      <c r="K57" s="24"/>
      <c r="L57" s="24"/>
      <c r="M57" s="25">
        <f t="shared" ref="M57:M63" si="6">SUM(G57:K57)</f>
        <v>15</v>
      </c>
      <c r="N57" s="3">
        <v>30</v>
      </c>
      <c r="O57" s="3">
        <v>15</v>
      </c>
      <c r="P57" s="3"/>
      <c r="Q57" s="55"/>
      <c r="R57" s="57"/>
      <c r="S57" s="101">
        <v>3</v>
      </c>
      <c r="T57" s="109">
        <v>9</v>
      </c>
      <c r="U57" s="82" t="s">
        <v>86</v>
      </c>
      <c r="V57" s="13"/>
      <c r="W57" s="99"/>
      <c r="X57" s="60"/>
    </row>
    <row r="58" spans="1:24" ht="93.75" customHeight="1" x14ac:dyDescent="0.25">
      <c r="A58" s="99"/>
      <c r="B58" s="141"/>
      <c r="C58" s="67" t="s">
        <v>123</v>
      </c>
      <c r="D58" s="91" t="s">
        <v>102</v>
      </c>
      <c r="E58" s="23" t="s">
        <v>64</v>
      </c>
      <c r="F58" s="30" t="s">
        <v>41</v>
      </c>
      <c r="G58" s="9"/>
      <c r="H58" s="4"/>
      <c r="I58" s="4">
        <v>15</v>
      </c>
      <c r="J58" s="11"/>
      <c r="K58" s="24"/>
      <c r="L58" s="24"/>
      <c r="M58" s="25">
        <f t="shared" si="6"/>
        <v>15</v>
      </c>
      <c r="N58" s="3">
        <v>15</v>
      </c>
      <c r="O58" s="3"/>
      <c r="P58" s="3"/>
      <c r="Q58" s="55"/>
      <c r="R58" s="57"/>
      <c r="S58" s="102"/>
      <c r="T58" s="110"/>
      <c r="U58" s="86" t="s">
        <v>86</v>
      </c>
      <c r="V58" s="13"/>
      <c r="W58" s="99"/>
      <c r="X58" s="60"/>
    </row>
    <row r="59" spans="1:24" ht="30.75" thickBot="1" x14ac:dyDescent="0.3">
      <c r="A59" s="84" t="s">
        <v>124</v>
      </c>
      <c r="B59" s="70" t="s">
        <v>125</v>
      </c>
      <c r="C59" s="76" t="s">
        <v>126</v>
      </c>
      <c r="D59" s="91" t="s">
        <v>39</v>
      </c>
      <c r="E59" s="23" t="s">
        <v>73</v>
      </c>
      <c r="F59" s="30" t="s">
        <v>65</v>
      </c>
      <c r="G59" s="10"/>
      <c r="H59" s="4"/>
      <c r="I59" s="4">
        <v>30</v>
      </c>
      <c r="J59" s="11"/>
      <c r="K59" s="4"/>
      <c r="L59" s="4"/>
      <c r="M59" s="25">
        <f t="shared" si="6"/>
        <v>30</v>
      </c>
      <c r="N59" s="4"/>
      <c r="O59" s="4"/>
      <c r="P59" s="4"/>
      <c r="Q59" s="54"/>
      <c r="R59" s="58"/>
      <c r="S59" s="68">
        <v>1</v>
      </c>
      <c r="T59" s="71">
        <v>3</v>
      </c>
      <c r="U59" s="82" t="s">
        <v>47</v>
      </c>
      <c r="V59" s="82"/>
      <c r="W59" s="99"/>
      <c r="X59" s="60"/>
    </row>
    <row r="60" spans="1:24" ht="25.5" x14ac:dyDescent="0.25">
      <c r="A60" s="98" t="s">
        <v>127</v>
      </c>
      <c r="B60" s="142" t="s">
        <v>128</v>
      </c>
      <c r="C60" s="77" t="s">
        <v>129</v>
      </c>
      <c r="D60" s="91" t="s">
        <v>102</v>
      </c>
      <c r="E60" s="23" t="s">
        <v>130</v>
      </c>
      <c r="F60" s="30" t="s">
        <v>65</v>
      </c>
      <c r="G60" s="8"/>
      <c r="H60" s="4"/>
      <c r="I60" s="4"/>
      <c r="J60" s="11"/>
      <c r="K60" s="4"/>
      <c r="L60" s="4"/>
      <c r="M60" s="25">
        <f t="shared" si="6"/>
        <v>0</v>
      </c>
      <c r="N60" s="4"/>
      <c r="O60" s="4" t="s">
        <v>131</v>
      </c>
      <c r="P60" s="4">
        <v>1477</v>
      </c>
      <c r="Q60" s="54"/>
      <c r="R60" s="58"/>
      <c r="S60" s="101">
        <v>5</v>
      </c>
      <c r="T60" s="109">
        <v>15</v>
      </c>
      <c r="U60" s="98" t="s">
        <v>132</v>
      </c>
      <c r="V60" s="13"/>
      <c r="W60" s="99"/>
      <c r="X60" s="60"/>
    </row>
    <row r="61" spans="1:24" ht="26.25" thickBot="1" x14ac:dyDescent="0.3">
      <c r="A61" s="99"/>
      <c r="B61" s="143"/>
      <c r="C61" s="78" t="s">
        <v>133</v>
      </c>
      <c r="D61" s="91" t="s">
        <v>102</v>
      </c>
      <c r="E61" s="23" t="s">
        <v>130</v>
      </c>
      <c r="F61" s="30" t="s">
        <v>65</v>
      </c>
      <c r="G61" s="8"/>
      <c r="H61" s="4"/>
      <c r="I61" s="4"/>
      <c r="J61" s="11"/>
      <c r="K61" s="4"/>
      <c r="L61" s="4"/>
      <c r="M61" s="25">
        <f t="shared" si="6"/>
        <v>0</v>
      </c>
      <c r="N61" s="4"/>
      <c r="O61" s="4">
        <v>2</v>
      </c>
      <c r="P61" s="4">
        <v>840</v>
      </c>
      <c r="Q61" s="54"/>
      <c r="R61" s="58"/>
      <c r="S61" s="102"/>
      <c r="T61" s="110"/>
      <c r="U61" s="100"/>
      <c r="V61" s="13"/>
      <c r="W61" s="99"/>
      <c r="X61" s="60"/>
    </row>
    <row r="62" spans="1:24" x14ac:dyDescent="0.25">
      <c r="A62" s="99"/>
      <c r="B62" s="120"/>
      <c r="C62" s="87" t="s">
        <v>134</v>
      </c>
      <c r="D62" s="91" t="s">
        <v>102</v>
      </c>
      <c r="E62" s="23" t="s">
        <v>40</v>
      </c>
      <c r="F62" s="30" t="s">
        <v>65</v>
      </c>
      <c r="G62" s="8"/>
      <c r="H62" s="4"/>
      <c r="I62" s="4"/>
      <c r="J62" s="11"/>
      <c r="K62" s="4"/>
      <c r="L62" s="4"/>
      <c r="M62" s="25">
        <f t="shared" si="6"/>
        <v>0</v>
      </c>
      <c r="N62" s="4">
        <v>10</v>
      </c>
      <c r="O62" s="4"/>
      <c r="P62" s="4"/>
      <c r="Q62" s="54"/>
      <c r="R62" s="58"/>
      <c r="S62" s="102"/>
      <c r="T62" s="110"/>
      <c r="U62" s="88"/>
      <c r="V62" s="4"/>
      <c r="W62" s="99"/>
      <c r="X62" s="60"/>
    </row>
    <row r="63" spans="1:24" ht="20.25" customHeight="1" x14ac:dyDescent="0.25">
      <c r="A63" s="99"/>
      <c r="B63" s="120"/>
      <c r="C63" s="75" t="s">
        <v>135</v>
      </c>
      <c r="D63" s="91" t="s">
        <v>102</v>
      </c>
      <c r="E63" s="23" t="s">
        <v>130</v>
      </c>
      <c r="F63" s="30" t="s">
        <v>65</v>
      </c>
      <c r="G63" s="8"/>
      <c r="H63" s="4">
        <v>30</v>
      </c>
      <c r="I63" s="4"/>
      <c r="J63" s="11"/>
      <c r="K63" s="4"/>
      <c r="L63" s="4"/>
      <c r="M63" s="25">
        <f t="shared" si="6"/>
        <v>30</v>
      </c>
      <c r="N63" s="4"/>
      <c r="O63" s="4"/>
      <c r="P63" s="4"/>
      <c r="Q63" s="54"/>
      <c r="R63" s="58"/>
      <c r="S63" s="102"/>
      <c r="T63" s="110"/>
      <c r="U63" s="88" t="s">
        <v>86</v>
      </c>
      <c r="V63" s="4"/>
      <c r="W63" s="135"/>
      <c r="X63" s="60"/>
    </row>
    <row r="64" spans="1:24" s="12" customFormat="1" ht="15.75" thickBot="1" x14ac:dyDescent="0.3">
      <c r="A64" s="92"/>
      <c r="B64" s="93"/>
      <c r="C64" s="94"/>
      <c r="D64" s="139" t="s">
        <v>74</v>
      </c>
      <c r="E64" s="96"/>
      <c r="F64" s="97"/>
      <c r="G64" s="14">
        <f>SUM(G56:G63)</f>
        <v>0</v>
      </c>
      <c r="H64" s="14">
        <f>SUM(H56:H63)</f>
        <v>30</v>
      </c>
      <c r="I64" s="14">
        <f>SUM(I56:I63)</f>
        <v>80</v>
      </c>
      <c r="J64" s="14">
        <f>SUM(J56:J63)</f>
        <v>0</v>
      </c>
      <c r="K64" s="14">
        <f>SUM(K56:K63)</f>
        <v>0</v>
      </c>
      <c r="L64" s="14"/>
      <c r="M64" s="14">
        <f>SUM(M56:M63)</f>
        <v>110</v>
      </c>
      <c r="N64" s="14">
        <f>SUM(N56:N63)</f>
        <v>75</v>
      </c>
      <c r="O64" s="14">
        <f>SUM(O56:O63)</f>
        <v>17</v>
      </c>
      <c r="P64" s="14">
        <f>SUM(P56:P63)</f>
        <v>2317</v>
      </c>
      <c r="Q64" s="14">
        <f>SUM(Q56:Q63)</f>
        <v>0</v>
      </c>
      <c r="R64" s="26"/>
      <c r="S64" s="26"/>
      <c r="T64" s="27">
        <f>SUM(T56:T63)</f>
        <v>30</v>
      </c>
      <c r="U64" s="14"/>
      <c r="V64" s="59"/>
      <c r="W64" s="59"/>
      <c r="X64" s="28">
        <f>SUM(X56:X63)</f>
        <v>0</v>
      </c>
    </row>
  </sheetData>
  <mergeCells count="79">
    <mergeCell ref="W6:W22"/>
    <mergeCell ref="U25:U27"/>
    <mergeCell ref="W25:W39"/>
    <mergeCell ref="D40:F40"/>
    <mergeCell ref="F3:F4"/>
    <mergeCell ref="E3:E4"/>
    <mergeCell ref="S25:S29"/>
    <mergeCell ref="G2:M3"/>
    <mergeCell ref="R2:V2"/>
    <mergeCell ref="U6:U8"/>
    <mergeCell ref="T25:T29"/>
    <mergeCell ref="T6:T10"/>
    <mergeCell ref="T11:T18"/>
    <mergeCell ref="T19:T21"/>
    <mergeCell ref="S6:S10"/>
    <mergeCell ref="S11:S18"/>
    <mergeCell ref="D64:F64"/>
    <mergeCell ref="A42:A43"/>
    <mergeCell ref="B42:B43"/>
    <mergeCell ref="A44:A46"/>
    <mergeCell ref="B44:B46"/>
    <mergeCell ref="A47:A49"/>
    <mergeCell ref="B47:B49"/>
    <mergeCell ref="A50:A53"/>
    <mergeCell ref="B50:B53"/>
    <mergeCell ref="A57:A58"/>
    <mergeCell ref="B57:B58"/>
    <mergeCell ref="B60:B63"/>
    <mergeCell ref="A6:A10"/>
    <mergeCell ref="A11:A18"/>
    <mergeCell ref="T50:T53"/>
    <mergeCell ref="T57:T58"/>
    <mergeCell ref="S50:S53"/>
    <mergeCell ref="S57:S58"/>
    <mergeCell ref="A25:A29"/>
    <mergeCell ref="B25:B29"/>
    <mergeCell ref="A30:A36"/>
    <mergeCell ref="B30:B36"/>
    <mergeCell ref="T30:T36"/>
    <mergeCell ref="A37:A38"/>
    <mergeCell ref="B37:B38"/>
    <mergeCell ref="T37:T38"/>
    <mergeCell ref="S30:S36"/>
    <mergeCell ref="S37:S38"/>
    <mergeCell ref="S19:S21"/>
    <mergeCell ref="N2:Q2"/>
    <mergeCell ref="O3:P3"/>
    <mergeCell ref="T3:T4"/>
    <mergeCell ref="S3:S4"/>
    <mergeCell ref="X3:X4"/>
    <mergeCell ref="R3:R4"/>
    <mergeCell ref="U3:W3"/>
    <mergeCell ref="A2:C2"/>
    <mergeCell ref="A60:A63"/>
    <mergeCell ref="T60:T63"/>
    <mergeCell ref="S60:S63"/>
    <mergeCell ref="C3:C4"/>
    <mergeCell ref="A19:A21"/>
    <mergeCell ref="B3:B4"/>
    <mergeCell ref="B6:B10"/>
    <mergeCell ref="B11:B18"/>
    <mergeCell ref="B19:B21"/>
    <mergeCell ref="A3:A4"/>
    <mergeCell ref="T42:T43"/>
    <mergeCell ref="T44:T46"/>
    <mergeCell ref="T47:T49"/>
    <mergeCell ref="D3:D4"/>
    <mergeCell ref="D23:F23"/>
    <mergeCell ref="W56:W63"/>
    <mergeCell ref="U42:U43"/>
    <mergeCell ref="U60:U61"/>
    <mergeCell ref="S44:S46"/>
    <mergeCell ref="S47:S49"/>
    <mergeCell ref="U44:U46"/>
    <mergeCell ref="U47:U49"/>
    <mergeCell ref="S42:S43"/>
    <mergeCell ref="U50:U53"/>
    <mergeCell ref="W42:W53"/>
    <mergeCell ref="D54:F54"/>
  </mergeCells>
  <conditionalFormatting sqref="D42:D53 D6:D22 D25:D39">
    <cfRule type="cellIs" dxfId="5" priority="3" operator="equal">
      <formula>"Oui"</formula>
    </cfRule>
  </conditionalFormatting>
  <conditionalFormatting sqref="D56:D63">
    <cfRule type="cellIs" dxfId="4" priority="15" operator="equal">
      <formula>"Oui"</formula>
    </cfRule>
  </conditionalFormatting>
  <conditionalFormatting sqref="M1">
    <cfRule type="cellIs" dxfId="3" priority="18" stopIfTrue="1" operator="lessThanOrEqual">
      <formula>1500</formula>
    </cfRule>
    <cfRule type="cellIs" dxfId="2" priority="19" operator="greaterThan">
      <formula>1800</formula>
    </cfRule>
  </conditionalFormatting>
  <conditionalFormatting sqref="T1">
    <cfRule type="cellIs" dxfId="1" priority="16" operator="lessThanOrEqual">
      <formula>180</formula>
    </cfRule>
    <cfRule type="cellIs" dxfId="0" priority="17" operator="greaterThan">
      <formula>180</formula>
    </cfRule>
  </conditionalFormatting>
  <dataValidations count="7">
    <dataValidation type="list" allowBlank="1" showInputMessage="1" showErrorMessage="1" sqref="F56:F63 F42:F53 F6:F22 F25:F39" xr:uid="{00000000-0002-0000-0300-000000000000}">
      <formula1>"Novice,Intermédiaire,Compétent"</formula1>
    </dataValidation>
    <dataValidation type="list" allowBlank="1" showInputMessage="1" showErrorMessage="1" sqref="E56:E63 E42:E53 E6:E22 E25:E39" xr:uid="{00000000-0002-0000-0300-000001000000}">
      <formula1>"Selectionner...,Socle,Transversal,Ouvert,International,Tremplin"</formula1>
    </dataValidation>
    <dataValidation type="list" allowBlank="1" showInputMessage="1" showErrorMessage="1" sqref="D23 C64 C40" xr:uid="{00000000-0002-0000-0300-000002000000}">
      <formula1>"UE Socle,UE transversale,UE Ouverte,UE Internationale, UE Tremplin"</formula1>
    </dataValidation>
    <dataValidation type="list" allowBlank="1" showInputMessage="1" showErrorMessage="1" sqref="D56:D63 D42:D53 D6:D22 D25:D39" xr:uid="{00000000-0002-0000-0300-000003000000}">
      <formula1>"Oui,Non"</formula1>
    </dataValidation>
    <dataValidation type="whole" allowBlank="1" showInputMessage="1" showErrorMessage="1" sqref="T56:T63 T42:T53 T6:T22 T25:T39" xr:uid="{00000000-0002-0000-0300-000004000000}">
      <formula1>3</formula1>
      <formula2>30</formula2>
    </dataValidation>
    <dataValidation allowBlank="1" showInputMessage="1" showErrorMessage="1" prompt="Ces heures sont pour information et non calculées dans le total." sqref="L6" xr:uid="{00000000-0002-0000-0300-000005000000}"/>
    <dataValidation type="list" allowBlank="1" showInputMessage="1" showErrorMessage="1" sqref="W2" xr:uid="{00000000-0002-0000-0300-000006000000}">
      <formula1>"Sélectionner ...,Contrôle Continu Intégral, Contrôle Continu, Contrôle Terminal,Mode combiné (CC+Examen terminal)"</formula1>
    </dataValidation>
  </dataValidations>
  <pageMargins left="0.7" right="0.7" top="0.75" bottom="0.75" header="0.3" footer="0.3"/>
  <pageSetup paperSize="9" orientation="portrait" r:id="rId1"/>
  <ignoredErrors>
    <ignoredError sqref="M6:M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55df16-af9d-400a-918c-f44b3409572a">
      <UserInfo>
        <DisplayName>Christophe CUDEL</DisplayName>
        <AccountId>70</AccountId>
        <AccountType/>
      </UserInfo>
      <UserInfo>
        <DisplayName>Jean-Charles Fontaine</DisplayName>
        <AccountId>23</AccountId>
        <AccountType/>
      </UserInfo>
    </SharedWithUsers>
    <TaxCatchAll xmlns="f555df16-af9d-400a-918c-f44b3409572a" xsi:nil="true"/>
    <lcf76f155ced4ddcb4097134ff3c332f xmlns="7841c801-8075-4cde-9809-31635af138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B0EA35FAF52428CE6EDD8F24041DC" ma:contentTypeVersion="14" ma:contentTypeDescription="Crée un document." ma:contentTypeScope="" ma:versionID="fd9f72e9ce42addb3778cd6ad5b4f7c5">
  <xsd:schema xmlns:xsd="http://www.w3.org/2001/XMLSchema" xmlns:xs="http://www.w3.org/2001/XMLSchema" xmlns:p="http://schemas.microsoft.com/office/2006/metadata/properties" xmlns:ns2="7841c801-8075-4cde-9809-31635af1386b" xmlns:ns3="f555df16-af9d-400a-918c-f44b3409572a" targetNamespace="http://schemas.microsoft.com/office/2006/metadata/properties" ma:root="true" ma:fieldsID="0d2fc808afae50e5dc1cb2e3dd6cda9a" ns2:_="" ns3:_="">
    <xsd:import namespace="7841c801-8075-4cde-9809-31635af1386b"/>
    <xsd:import namespace="f555df16-af9d-400a-918c-f44b34095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c801-8075-4cde-9809-31635af13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e82d8b62-fc83-4833-857d-957a2ef665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5df16-af9d-400a-918c-f44b3409572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56ea2f1-4335-44ab-9646-21e1f7e1dfe5}" ma:internalName="TaxCatchAll" ma:showField="CatchAllData" ma:web="f555df16-af9d-400a-918c-f44b34095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D8AE4E-BCF3-4FF6-8442-5B3DA2DD994A}">
  <ds:schemaRefs>
    <ds:schemaRef ds:uri="http://schemas.microsoft.com/office/2006/metadata/properties"/>
    <ds:schemaRef ds:uri="http://schemas.microsoft.com/office/infopath/2007/PartnerControls"/>
    <ds:schemaRef ds:uri="f555df16-af9d-400a-918c-f44b3409572a"/>
    <ds:schemaRef ds:uri="7841c801-8075-4cde-9809-31635af1386b"/>
  </ds:schemaRefs>
</ds:datastoreItem>
</file>

<file path=customXml/itemProps2.xml><?xml version="1.0" encoding="utf-8"?>
<ds:datastoreItem xmlns:ds="http://schemas.openxmlformats.org/officeDocument/2006/customXml" ds:itemID="{971201B4-C3EC-40A2-AA23-B3669AB2D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1c801-8075-4cde-9809-31635af1386b"/>
    <ds:schemaRef ds:uri="f555df16-af9d-400a-918c-f44b340957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ECC53B-E420-46C0-A17F-5B856435FD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Feuil1</vt:lpstr>
      <vt:lpstr>3-Maquette parcours</vt:lpstr>
      <vt:lpstr>CommunL1L2</vt:lpstr>
      <vt:lpstr>CommunMention</vt:lpstr>
      <vt:lpstr>TotalECTS</vt:lpstr>
      <vt:lpstr>TotalECUE</vt:lpstr>
      <vt:lpstr>TotalProjet</vt:lpstr>
      <vt:lpstr>TotalProjetEns</vt:lpstr>
      <vt:lpstr>TotalStageEtudiant</vt:lpstr>
      <vt:lpstr>TotalTP</vt:lpstr>
      <vt:lpstr>TotalTutorat</vt:lpstr>
      <vt:lpstr>TypologiePrincipale</vt:lpstr>
    </vt:vector>
  </TitlesOfParts>
  <Manager/>
  <Company>Université de Lorraine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 - DACIP</dc:creator>
  <cp:keywords/>
  <dc:description/>
  <cp:lastModifiedBy>Odile Kpodeme</cp:lastModifiedBy>
  <cp:revision>8</cp:revision>
  <dcterms:created xsi:type="dcterms:W3CDTF">2019-12-17T08:59:19Z</dcterms:created>
  <dcterms:modified xsi:type="dcterms:W3CDTF">2026-05-19T11:08:55Z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0x010100520B0EA35FAF52428CE6EDD8F24041DC</vt:lpwstr>
  </property>
  <property fmtid="{D5CDD505-2E9C-101B-9397-08002B2CF9AE}" pid="3" name="MediaServiceImageTags">
    <vt:lpwstr/>
  </property>
</Properties>
</file>