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uha.fr\users\p1100061\Documents\Répertoire personnel\Dossier M1 Droit 2025-26\"/>
    </mc:Choice>
  </mc:AlternateContent>
  <xr:revisionPtr revIDLastSave="0" documentId="13_ncr:1_{DBEB3890-13B1-4236-BACC-46FC2660C54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euil1" sheetId="13" state="hidden" r:id="rId1"/>
    <sheet name="3-Maquette parcours" sheetId="23" r:id="rId2"/>
  </sheets>
  <externalReferences>
    <externalReference r:id="rId3"/>
  </externalReferences>
  <definedNames>
    <definedName name="_xlnm._FilterDatabase" localSheetId="1" hidden="1">'3-Maquette parcours'!$A$1:$X$87</definedName>
    <definedName name="BCC">'[1]2-Référentiel UHA'!$A$3:$B$419</definedName>
    <definedName name="CommunL1L2">'3-Maquette parcours'!$D$6:$D$86</definedName>
    <definedName name="CommunMention">'3-Maquette parcours'!$D$6:$D$1048576</definedName>
    <definedName name="ECTS">'[1]3-Maquette Licence Parcours x'!$V$2:$V$1048576</definedName>
    <definedName name="NombreCollab">'3-Maquette parcours'!#REF!</definedName>
    <definedName name="NombreExpression">'3-Maquette parcours'!#REF!</definedName>
    <definedName name="NombreInformationnelle">'3-Maquette parcours'!#REF!</definedName>
    <definedName name="NombreInternationale">'3-Maquette parcours'!#REF!</definedName>
    <definedName name="NombreMTU">'3-Maquette parcours'!#REF!</definedName>
    <definedName name="NombreNumerique">'3-Maquette parcours'!#REF!</definedName>
    <definedName name="NombreNumérique">'3-Maquette parcours'!#REF!</definedName>
    <definedName name="NombreProfessionnelle">'3-Maquette parcours'!#REF!</definedName>
    <definedName name="NombreRecherche">'3-Maquette parcours'!#REF!</definedName>
    <definedName name="NombreSAC">'3-Maquette parcours'!#REF!</definedName>
    <definedName name="NombreTEDS">'3-Maquette parcours'!#REF!</definedName>
    <definedName name="NombreVSS">'3-Maquette parcours'!#REF!</definedName>
    <definedName name="Ressources">'[1]4-Corres. Compétences-Ressource'!$E$2:$AX$2</definedName>
    <definedName name="TotalCI">'[1]3-Maquette Licence Parcours x'!$J$5:$J$1048576</definedName>
    <definedName name="TotalCM">'[1]3-Maquette Licence Parcours x'!$K$5:$K$1048576</definedName>
    <definedName name="TotalDistanciel">'3-Maquette parcours'!#REF!</definedName>
    <definedName name="TotalECTS">'3-Maquette parcours'!$T$6:$T$1048576</definedName>
    <definedName name="TotalECUE">'3-Maquette parcours'!$M$5:$M$1048576</definedName>
    <definedName name="TotalHeuresEns">'[1]3-Maquette Licence Parcours x'!$O$5:$O$1048576</definedName>
    <definedName name="TotalHybride">'3-Maquette parcours'!#REF!</definedName>
    <definedName name="TotalMaquette">'3-Maquette parcours'!#REF!</definedName>
    <definedName name="TotalProjet">'3-Maquette parcours'!$N$6:$N$1048576</definedName>
    <definedName name="TotalProjetAutonomie">'[1]3-Maquette Licence Parcours x'!$Q$5:$Q$1048576</definedName>
    <definedName name="TotalProjetEncadrement">'[1]3-Maquette Licence Parcours x'!$N$5:$N$1048576,'[1]3-Maquette Licence Parcours x'!$N$2,'[1]3-Maquette Licence Parcours x'!$G$2</definedName>
    <definedName name="TotalProjetEns">'3-Maquette parcours'!$K$6:$K$1048576</definedName>
    <definedName name="TotalStage">'[1]3-Maquette Licence Parcours x'!$S$5:$S$1048576</definedName>
    <definedName name="TotalStageEtudiant">'3-Maquette parcours'!$P$6:$P$1048576</definedName>
    <definedName name="TotalTD">'[1]3-Maquette Licence Parcours x'!$L$5:$L$1048576</definedName>
    <definedName name="TotalTP">'3-Maquette parcours'!$J$6:$J$1048576</definedName>
    <definedName name="TotalTutorat">'3-Maquette parcours'!$Q$6:$Q$1048576</definedName>
    <definedName name="TypologiePrincipale">'3-Maquette parcours'!$E$6:$E$1048576</definedName>
    <definedName name="VolumeHoraire">'[1]3-Maquette Licence Parcours x'!$O$2:$O$1048576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9" i="23" l="1"/>
  <c r="G25" i="23"/>
  <c r="G44" i="23"/>
  <c r="M82" i="23" l="1"/>
  <c r="H79" i="23" l="1"/>
  <c r="I79" i="23"/>
  <c r="J79" i="23"/>
  <c r="K79" i="23"/>
  <c r="N79" i="23"/>
  <c r="O79" i="23"/>
  <c r="P79" i="23"/>
  <c r="Q79" i="23"/>
  <c r="X79" i="23"/>
  <c r="M55" i="23"/>
  <c r="M54" i="23"/>
  <c r="M53" i="23"/>
  <c r="M52" i="23"/>
  <c r="M38" i="23"/>
  <c r="M37" i="23"/>
  <c r="M23" i="23"/>
  <c r="M22" i="23"/>
  <c r="M17" i="23" l="1"/>
  <c r="M16" i="23"/>
  <c r="J87" i="23" l="1"/>
  <c r="J44" i="23"/>
  <c r="J25" i="23"/>
  <c r="K25" i="23"/>
  <c r="S20" i="23" l="1"/>
  <c r="M7" i="23"/>
  <c r="M8" i="23"/>
  <c r="M9" i="23"/>
  <c r="M10" i="23"/>
  <c r="M12" i="23"/>
  <c r="M14" i="23"/>
  <c r="M15" i="23"/>
  <c r="M20" i="23"/>
  <c r="M21" i="23"/>
  <c r="M6" i="23"/>
  <c r="D1" i="23"/>
  <c r="T87" i="23" l="1"/>
  <c r="H87" i="23"/>
  <c r="I87" i="23"/>
  <c r="K87" i="23"/>
  <c r="N87" i="23"/>
  <c r="O87" i="23"/>
  <c r="P87" i="23"/>
  <c r="Q87" i="23"/>
  <c r="G87" i="23"/>
  <c r="T44" i="23"/>
  <c r="H44" i="23"/>
  <c r="K44" i="23"/>
  <c r="Q44" i="23"/>
  <c r="T25" i="23"/>
  <c r="N25" i="23"/>
  <c r="O25" i="23"/>
  <c r="P25" i="23"/>
  <c r="Q25" i="23"/>
  <c r="J1" i="23"/>
  <c r="H25" i="23"/>
  <c r="M86" i="23"/>
  <c r="M85" i="23"/>
  <c r="M84" i="23"/>
  <c r="M83" i="23"/>
  <c r="M81" i="23"/>
  <c r="M65" i="23"/>
  <c r="M64" i="23"/>
  <c r="M63" i="23"/>
  <c r="M62" i="23"/>
  <c r="M61" i="23"/>
  <c r="M59" i="23"/>
  <c r="M58" i="23"/>
  <c r="M57" i="23"/>
  <c r="M56" i="23"/>
  <c r="M51" i="23"/>
  <c r="M50" i="23"/>
  <c r="M49" i="23"/>
  <c r="M48" i="23"/>
  <c r="M47" i="23"/>
  <c r="M46" i="23"/>
  <c r="M42" i="23"/>
  <c r="M41" i="23"/>
  <c r="M40" i="23"/>
  <c r="M39" i="23"/>
  <c r="M36" i="23"/>
  <c r="M35" i="23"/>
  <c r="M34" i="23"/>
  <c r="M33" i="23"/>
  <c r="M31" i="23"/>
  <c r="M30" i="23"/>
  <c r="M29" i="23"/>
  <c r="M28" i="23"/>
  <c r="M27" i="23"/>
  <c r="K1" i="23" l="1"/>
  <c r="P1" i="23"/>
  <c r="N1" i="23"/>
  <c r="Q1" i="23"/>
  <c r="X25" i="23"/>
  <c r="T1" i="23"/>
  <c r="M87" i="23"/>
  <c r="X44" i="23"/>
  <c r="X87" i="23"/>
  <c r="M1" i="23" l="1"/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1" i="13"/>
  <c r="A12" i="13"/>
  <c r="A13" i="13"/>
  <c r="A14" i="13"/>
  <c r="A15" i="13"/>
  <c r="A16" i="13"/>
  <c r="A17" i="13"/>
  <c r="A18" i="13"/>
  <c r="A19" i="13"/>
  <c r="A20" i="13"/>
  <c r="A21" i="13"/>
  <c r="A2" i="13"/>
  <c r="A3" i="13"/>
  <c r="A4" i="13"/>
  <c r="A5" i="13"/>
  <c r="A6" i="13"/>
  <c r="A7" i="13"/>
  <c r="A8" i="13"/>
  <c r="A9" i="13"/>
  <c r="A10" i="13"/>
  <c r="A11" i="13"/>
  <c r="A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I1" i="13" l="1"/>
</calcChain>
</file>

<file path=xl/sharedStrings.xml><?xml version="1.0" encoding="utf-8"?>
<sst xmlns="http://schemas.openxmlformats.org/spreadsheetml/2006/main" count="412" uniqueCount="157">
  <si>
    <t>Somme H UE Ouverte</t>
  </si>
  <si>
    <t>CM</t>
  </si>
  <si>
    <t>CI</t>
  </si>
  <si>
    <t>TD</t>
  </si>
  <si>
    <t>TP</t>
  </si>
  <si>
    <t>Total :</t>
  </si>
  <si>
    <t>Titre UE/ECUE</t>
  </si>
  <si>
    <t>Volumes horaires d'enseignement et d'encadrement pédagogique dans les 1500h réglementaires</t>
  </si>
  <si>
    <t>Volumes horaires de travail personnel cadré (hors 1500h réglementaires)</t>
  </si>
  <si>
    <t>Modalités d'évaluation
Indiquer ici le mode d'évaluation de la formation -&gt;</t>
  </si>
  <si>
    <t>Code UE</t>
  </si>
  <si>
    <t>Libellé UE</t>
  </si>
  <si>
    <t>Libellé ECUE ou SAC</t>
  </si>
  <si>
    <t>Commun Mention
(Oui/Non)</t>
  </si>
  <si>
    <t>Typologie principale</t>
  </si>
  <si>
    <t>Niveau d'acquisition visé</t>
  </si>
  <si>
    <t>Projet</t>
  </si>
  <si>
    <t>Stage</t>
  </si>
  <si>
    <t xml:space="preserve">Tutorat </t>
  </si>
  <si>
    <t>Coeff. Par ECUE</t>
  </si>
  <si>
    <t>Coeff. Par UE (idem ECTS en L, de 1 à 3 en LP)</t>
  </si>
  <si>
    <r>
      <rPr>
        <b/>
        <sz val="10"/>
        <color rgb="FF000000"/>
        <rFont val="Calibri"/>
        <family val="2"/>
      </rPr>
      <t xml:space="preserve">ECTS
</t>
    </r>
    <r>
      <rPr>
        <b/>
        <sz val="10"/>
        <color rgb="FFFF0000"/>
        <rFont val="Calibri"/>
        <family val="2"/>
      </rPr>
      <t xml:space="preserve">OBLIGATOIRE
</t>
    </r>
    <r>
      <rPr>
        <b/>
        <sz val="10"/>
        <color rgb="FF000000"/>
        <rFont val="Calibri"/>
        <family val="2"/>
      </rPr>
      <t>1=10h ENS / 25h travail étudiant
3 crédits ECTS minimum attribués au niveau de l'UE</t>
    </r>
  </si>
  <si>
    <t>MCC (par ECUE ou pour toute l'UE)
Ex de libellé : écrit, oral, soutenance, portfolio, SAC, certification en ligne, …</t>
  </si>
  <si>
    <t>Volume horaire évaluation hors maquette</t>
  </si>
  <si>
    <t>Projet (encadrement)</t>
  </si>
  <si>
    <t>Dont évaluation incluse</t>
  </si>
  <si>
    <t>Total ECUE</t>
  </si>
  <si>
    <t>Nb heures autonomie étudiant</t>
  </si>
  <si>
    <t>Heures d'encadrement ENSEIGNANTS</t>
  </si>
  <si>
    <t>Durée stage en heures</t>
  </si>
  <si>
    <t>Nb total d'heures de tutorat  allouées</t>
  </si>
  <si>
    <t>Libellé du type de contrôle en toutes lettres</t>
  </si>
  <si>
    <t>Libellé du type de contrôle pour étudiants dispensés d'assuidité (si contrôle continue)</t>
  </si>
  <si>
    <t>Libellé du type de contrôle en seconde session le cas échéant</t>
  </si>
  <si>
    <t>Semestre 1</t>
  </si>
  <si>
    <t>UE1</t>
  </si>
  <si>
    <t>UE2</t>
  </si>
  <si>
    <t>UE3</t>
  </si>
  <si>
    <t>UE4</t>
  </si>
  <si>
    <t>TOTAUX SEMESTRE  par colonne :</t>
  </si>
  <si>
    <t>Semestre 2</t>
  </si>
  <si>
    <t>Semestre 3</t>
  </si>
  <si>
    <t>Intermédiaire</t>
  </si>
  <si>
    <t>Semestre 4</t>
  </si>
  <si>
    <t>Compétent</t>
  </si>
  <si>
    <t>Socle</t>
  </si>
  <si>
    <t>Ouvert</t>
  </si>
  <si>
    <t>International</t>
  </si>
  <si>
    <t>Non</t>
  </si>
  <si>
    <t>Unité transversale Droit</t>
  </si>
  <si>
    <t>UE5</t>
  </si>
  <si>
    <t>UE6</t>
  </si>
  <si>
    <t>UE7</t>
  </si>
  <si>
    <t>UE8</t>
  </si>
  <si>
    <t>Droit bancaire</t>
  </si>
  <si>
    <t xml:space="preserve">Unité fondamentale (2 matières aux choix avec TD. La 3e matière est obligatoire sans TD) </t>
  </si>
  <si>
    <t>Oui</t>
  </si>
  <si>
    <t xml:space="preserve">TD 1 </t>
  </si>
  <si>
    <t>TD 2</t>
  </si>
  <si>
    <t>Unité Ouverture professionnelle (stage ou exercice de professionnalisation)</t>
  </si>
  <si>
    <t>Simulation de procédure</t>
  </si>
  <si>
    <t xml:space="preserve">Anglais </t>
  </si>
  <si>
    <t>Unité Langues (Anglais ou allemand)</t>
  </si>
  <si>
    <t>Unité fondamentale (2 matières au choix avec TD
La 3ème matière est obligatoire sans TD</t>
  </si>
  <si>
    <t>TD matière 1</t>
  </si>
  <si>
    <t>TD matière 2</t>
  </si>
  <si>
    <t>Droit fiscal des affaires</t>
  </si>
  <si>
    <t>Droit de l’emploi</t>
  </si>
  <si>
    <t>Prévention des risques</t>
  </si>
  <si>
    <t>Droit de la protection sociale</t>
  </si>
  <si>
    <t xml:space="preserve">Méthodes alternatives de résolution des litiges </t>
  </si>
  <si>
    <t>Droit des assurances</t>
  </si>
  <si>
    <t>Droit de la distribution</t>
  </si>
  <si>
    <t>Droit de la consommation</t>
  </si>
  <si>
    <t>Entreprises et contrats</t>
  </si>
  <si>
    <t>Ingénierie juridique de l'entreprise</t>
  </si>
  <si>
    <t>Gestion des riques</t>
  </si>
  <si>
    <t>Théorie générale des entreprises</t>
  </si>
  <si>
    <t>Théorie générale des contrats et des obligations</t>
  </si>
  <si>
    <t>Organisation de l’entreprise</t>
  </si>
  <si>
    <t>Gouvernance environnementale et sociétale de l’entreprise</t>
  </si>
  <si>
    <t>Droit des contrats d’entreprise</t>
  </si>
  <si>
    <t>Droit des structures d’entreprise</t>
  </si>
  <si>
    <t>Fiscalité des restructuration et des groupes</t>
  </si>
  <si>
    <t>Droit pénal de l’entreprise</t>
  </si>
  <si>
    <t>Prévention et régime du contentieux des affaires</t>
  </si>
  <si>
    <t>Droit du contrat de travail</t>
  </si>
  <si>
    <t>Les institutions représentatives du personnel</t>
  </si>
  <si>
    <t>Situation juridique et sociale du chef d’entreprise</t>
  </si>
  <si>
    <t>Contrat de travail et entreprise à statut</t>
  </si>
  <si>
    <t>Prévention et traitement des litiges du travail</t>
  </si>
  <si>
    <t>Techniques contractuelles</t>
  </si>
  <si>
    <t>Techniques sociétaires</t>
  </si>
  <si>
    <t>Fiscalité et techniques fiscales</t>
  </si>
  <si>
    <t>Droit et pratiques des relations d’affaires</t>
  </si>
  <si>
    <t>Communication et protection juridique de l’image de l’entreprise</t>
  </si>
  <si>
    <t>Analyses comptables</t>
  </si>
  <si>
    <t>La négociation collective</t>
  </si>
  <si>
    <t>La mise en œuvre des élections professionnelles</t>
  </si>
  <si>
    <t>Les accidents du travail et les maladies professionnelles (approche pratique)</t>
  </si>
  <si>
    <t>Le droit syndical</t>
  </si>
  <si>
    <t>La santé au travail</t>
  </si>
  <si>
    <t>La mobilité des salariés</t>
  </si>
  <si>
    <t>Le télétravail</t>
  </si>
  <si>
    <t>L’égalité professionnelle</t>
  </si>
  <si>
    <t>La rémunération</t>
  </si>
  <si>
    <t>Pratique de la communication</t>
  </si>
  <si>
    <t>Droit et pratiques professionnels (option droit des affaires)</t>
  </si>
  <si>
    <t>Droit et pratiques professionnels (option droit social)</t>
  </si>
  <si>
    <t>GRH</t>
  </si>
  <si>
    <t>Projets professionnels encadrés</t>
  </si>
  <si>
    <t>Langue étrangère appliquée</t>
  </si>
  <si>
    <t>Oral</t>
  </si>
  <si>
    <t>Droit du numérique (16h)</t>
  </si>
  <si>
    <t>Droit de l'environnement (16h)</t>
  </si>
  <si>
    <t>Exercice de professionnalisation</t>
  </si>
  <si>
    <t>Module SIO</t>
  </si>
  <si>
    <t>Droit pénal des affaires (16h.)</t>
  </si>
  <si>
    <t>Gestion d'un contentieux devant une juridiction commerciale ou arbitrale</t>
  </si>
  <si>
    <t>Méthodologie du mémoire</t>
  </si>
  <si>
    <t>Stage de 3 à 6 mois</t>
  </si>
  <si>
    <t>Formation en entreprise (alternance)</t>
  </si>
  <si>
    <t>Ecrit 3 h.</t>
  </si>
  <si>
    <t>Ecrit 5 h.</t>
  </si>
  <si>
    <t>Rapport + Oral</t>
  </si>
  <si>
    <t>Projet de création d'entreprise, Diffusion d'informations juridiques, organisation de rencontres scientifiques,</t>
  </si>
  <si>
    <t>l</t>
  </si>
  <si>
    <t>Anglais  ou allemand</t>
  </si>
  <si>
    <t>Anglais  ou Allemand</t>
  </si>
  <si>
    <t>CC écrits-oraux</t>
  </si>
  <si>
    <t>Selon les modalités du SIO</t>
  </si>
  <si>
    <t>Mode combiné (CC+Examen terminal)</t>
  </si>
  <si>
    <t>Pas de seconde session</t>
  </si>
  <si>
    <t>Ecrit  3h / matière à TD ou écrit 1h matière sans TD</t>
  </si>
  <si>
    <t>Comptabilité des sociétés ou Gestion des ressources humaines (32h)</t>
  </si>
  <si>
    <t>Droit international privé (32h)</t>
  </si>
  <si>
    <t>Droit local (32h)</t>
  </si>
  <si>
    <t>Procédure civile (32)</t>
  </si>
  <si>
    <t>Régimes matrimoniaux (32)</t>
  </si>
  <si>
    <t xml:space="preserve">Unité de spécialisation (une matière obligatoire selon l'option choisie + 48 heures au choix) </t>
  </si>
  <si>
    <t>Ecrit 1h</t>
  </si>
  <si>
    <t>Ecrit 2h</t>
  </si>
  <si>
    <t>CC écrits</t>
  </si>
  <si>
    <t>CC écrit-oral</t>
  </si>
  <si>
    <t>Evaluation au S2</t>
  </si>
  <si>
    <t>Ecrit  3h matière avec TD;  écrit 1h sans TD</t>
  </si>
  <si>
    <t xml:space="preserve">Gestion des risques </t>
  </si>
  <si>
    <t>Rapport de stage et soutenance</t>
  </si>
  <si>
    <t>Rapport de professionnalisation</t>
  </si>
  <si>
    <t>Fondamentaux juridiques et culture numérique</t>
  </si>
  <si>
    <t xml:space="preserve">Alternance ou stage professionnel et initation à la recherche </t>
  </si>
  <si>
    <t>Droit européen de la concurrence</t>
  </si>
  <si>
    <t>Droit des entreprises en difficulté</t>
  </si>
  <si>
    <r>
      <t xml:space="preserve">Rapport + </t>
    </r>
    <r>
      <rPr>
        <sz val="11"/>
        <rFont val="Calibri (Corps)"/>
      </rPr>
      <t>soutenance</t>
    </r>
    <r>
      <rPr>
        <sz val="11"/>
        <rFont val="Calibri"/>
        <family val="2"/>
        <scheme val="minor"/>
      </rPr>
      <t xml:space="preserve"> </t>
    </r>
  </si>
  <si>
    <t xml:space="preserve">Droit social européen et international </t>
  </si>
  <si>
    <t>Unité de spécialisation 80 h. au choix</t>
  </si>
  <si>
    <t>Droit des groupements de sociétés (16 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</si>
</sst>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&quot; ECUE&quot;"/>
  </numFmts>
  <fonts count="3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name val="Consolas"/>
      <family val="3"/>
    </font>
    <font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</font>
    <font>
      <sz val="11"/>
      <name val="Calibri Light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1"/>
      <name val="Calibri (Corps)"/>
    </font>
    <font>
      <b/>
      <sz val="8"/>
      <name val="Calibri Light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trike/>
      <sz val="8"/>
      <name val="Calibri Light"/>
      <family val="2"/>
    </font>
    <font>
      <b/>
      <sz val="14"/>
      <name val="Calibri (Corps)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rgb="FFCCCCFF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/>
    <xf numFmtId="0" fontId="6" fillId="0" borderId="1" applyNumberFormat="0" applyFill="0">
      <alignment horizontal="center"/>
    </xf>
    <xf numFmtId="0" fontId="15" fillId="0" borderId="0" applyNumberFormat="0" applyFill="0" applyBorder="0" applyAlignment="0" applyProtection="0"/>
    <xf numFmtId="0" fontId="3" fillId="0" borderId="0"/>
    <xf numFmtId="43" fontId="28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wrapText="1"/>
    </xf>
    <xf numFmtId="0" fontId="7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9" fillId="5" borderId="26" xfId="0" applyFont="1" applyFill="1" applyBorder="1" applyAlignment="1">
      <alignment vertical="center" wrapText="1"/>
    </xf>
    <xf numFmtId="0" fontId="20" fillId="8" borderId="35" xfId="3" applyFont="1" applyFill="1" applyBorder="1" applyAlignment="1">
      <alignment horizontal="center" vertical="center" wrapText="1"/>
    </xf>
    <xf numFmtId="0" fontId="6" fillId="8" borderId="35" xfId="3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2" borderId="35" xfId="1" applyFont="1" applyFill="1" applyBorder="1" applyAlignment="1">
      <alignment horizontal="center" vertical="center" wrapText="1"/>
    </xf>
    <xf numFmtId="0" fontId="0" fillId="0" borderId="27" xfId="0" applyBorder="1"/>
    <xf numFmtId="0" fontId="8" fillId="0" borderId="0" xfId="0" applyFont="1" applyAlignment="1">
      <alignment horizontal="right"/>
    </xf>
    <xf numFmtId="0" fontId="21" fillId="14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6" fillId="8" borderId="35" xfId="3" applyFont="1" applyFill="1" applyBorder="1" applyAlignment="1">
      <alignment horizontal="center" vertical="center" wrapText="1"/>
    </xf>
    <xf numFmtId="0" fontId="6" fillId="8" borderId="38" xfId="3" applyFill="1" applyBorder="1" applyAlignment="1">
      <alignment horizontal="center" vertical="center" textRotation="90" wrapText="1"/>
    </xf>
    <xf numFmtId="0" fontId="6" fillId="8" borderId="36" xfId="3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6" fillId="8" borderId="36" xfId="3" applyFill="1" applyBorder="1" applyAlignment="1">
      <alignment horizontal="center" vertical="center" textRotation="90" wrapText="1"/>
    </xf>
    <xf numFmtId="0" fontId="7" fillId="4" borderId="2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4" fillId="12" borderId="1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10" fillId="0" borderId="56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9" xfId="3" applyFont="1" applyFill="1" applyBorder="1" applyAlignment="1">
      <alignment vertical="center" wrapText="1"/>
    </xf>
    <xf numFmtId="0" fontId="29" fillId="0" borderId="35" xfId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7" fillId="4" borderId="58" xfId="0" applyFont="1" applyFill="1" applyBorder="1" applyAlignment="1">
      <alignment horizontal="center" vertical="center"/>
    </xf>
    <xf numFmtId="0" fontId="17" fillId="6" borderId="12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2" fillId="0" borderId="0" xfId="0" applyFont="1"/>
    <xf numFmtId="0" fontId="10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/>
    <xf numFmtId="0" fontId="32" fillId="0" borderId="9" xfId="0" applyFont="1" applyBorder="1"/>
    <xf numFmtId="0" fontId="1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/>
    <xf numFmtId="0" fontId="32" fillId="0" borderId="3" xfId="0" applyFont="1" applyBorder="1"/>
    <xf numFmtId="0" fontId="10" fillId="0" borderId="25" xfId="0" applyFont="1" applyBorder="1" applyAlignment="1">
      <alignment horizontal="center" vertical="center" wrapText="1"/>
    </xf>
    <xf numFmtId="0" fontId="31" fillId="0" borderId="25" xfId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5" borderId="4" xfId="0" applyFont="1" applyFill="1" applyBorder="1" applyAlignment="1">
      <alignment vertical="center" wrapText="1"/>
    </xf>
    <xf numFmtId="0" fontId="33" fillId="5" borderId="0" xfId="0" applyFont="1" applyFill="1" applyAlignment="1">
      <alignment vertical="center" wrapText="1"/>
    </xf>
    <xf numFmtId="0" fontId="33" fillId="5" borderId="26" xfId="0" applyFont="1" applyFill="1" applyBorder="1" applyAlignment="1">
      <alignment vertical="center" wrapText="1"/>
    </xf>
    <xf numFmtId="0" fontId="33" fillId="5" borderId="0" xfId="0" applyFont="1" applyFill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43" fontId="10" fillId="0" borderId="2" xfId="6" applyFont="1" applyBorder="1" applyAlignment="1">
      <alignment horizontal="center" vertical="center" wrapText="1"/>
    </xf>
    <xf numFmtId="0" fontId="10" fillId="4" borderId="48" xfId="1" applyFont="1" applyFill="1" applyBorder="1" applyAlignment="1">
      <alignment horizontal="left" vertical="center" wrapText="1"/>
    </xf>
    <xf numFmtId="0" fontId="10" fillId="4" borderId="49" xfId="1" applyFont="1" applyFill="1" applyBorder="1" applyAlignment="1">
      <alignment horizontal="left" vertical="center" wrapText="1"/>
    </xf>
    <xf numFmtId="0" fontId="10" fillId="4" borderId="50" xfId="1" applyFont="1" applyFill="1" applyBorder="1" applyAlignment="1">
      <alignment horizontal="left" vertical="center" wrapText="1"/>
    </xf>
    <xf numFmtId="0" fontId="10" fillId="4" borderId="51" xfId="1" applyFont="1" applyFill="1" applyBorder="1" applyAlignment="1">
      <alignment horizontal="left" vertical="center" wrapText="1"/>
    </xf>
    <xf numFmtId="0" fontId="10" fillId="4" borderId="52" xfId="1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/>
    </xf>
    <xf numFmtId="0" fontId="35" fillId="5" borderId="0" xfId="0" applyFont="1" applyFill="1" applyAlignment="1">
      <alignment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0" fillId="10" borderId="34" xfId="1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left" vertical="center" wrapText="1"/>
    </xf>
    <xf numFmtId="0" fontId="32" fillId="0" borderId="26" xfId="0" applyFont="1" applyBorder="1" applyAlignment="1">
      <alignment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32" fillId="0" borderId="57" xfId="0" applyFont="1" applyBorder="1" applyAlignment="1">
      <alignment horizontal="left" vertical="center" wrapText="1"/>
    </xf>
    <xf numFmtId="0" fontId="17" fillId="4" borderId="12" xfId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0" fontId="17" fillId="4" borderId="25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/>
    </xf>
    <xf numFmtId="0" fontId="17" fillId="6" borderId="25" xfId="1" applyFont="1" applyFill="1" applyBorder="1" applyAlignment="1">
      <alignment horizontal="center" vertical="center"/>
    </xf>
    <xf numFmtId="0" fontId="17" fillId="4" borderId="31" xfId="1" applyFont="1" applyFill="1" applyBorder="1" applyAlignment="1">
      <alignment horizontal="center" vertical="center" wrapText="1"/>
    </xf>
    <xf numFmtId="0" fontId="17" fillId="6" borderId="13" xfId="1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17" fillId="4" borderId="8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7" fillId="4" borderId="23" xfId="1" applyFont="1" applyFill="1" applyBorder="1" applyAlignment="1">
      <alignment horizontal="center" vertical="center" wrapText="1"/>
    </xf>
    <xf numFmtId="0" fontId="23" fillId="15" borderId="28" xfId="0" applyFont="1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29" xfId="0" applyFont="1" applyFill="1" applyBorder="1" applyAlignment="1">
      <alignment horizontal="center" vertical="center" wrapText="1"/>
    </xf>
    <xf numFmtId="0" fontId="23" fillId="15" borderId="14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4" fillId="12" borderId="12" xfId="3" applyFont="1" applyFill="1" applyBorder="1" applyAlignment="1">
      <alignment horizontal="center" vertical="center" wrapText="1"/>
    </xf>
    <xf numFmtId="0" fontId="24" fillId="12" borderId="37" xfId="3" applyFont="1" applyFill="1" applyBorder="1" applyAlignment="1">
      <alignment horizontal="center" vertical="center" wrapText="1"/>
    </xf>
    <xf numFmtId="0" fontId="6" fillId="8" borderId="0" xfId="3" applyFill="1" applyBorder="1" applyAlignment="1">
      <alignment horizontal="center" vertical="center" wrapText="1"/>
    </xf>
    <xf numFmtId="0" fontId="6" fillId="8" borderId="7" xfId="3" applyFill="1" applyBorder="1" applyAlignment="1">
      <alignment horizontal="center" vertical="center" wrapText="1"/>
    </xf>
    <xf numFmtId="0" fontId="22" fillId="12" borderId="12" xfId="1" applyFont="1" applyFill="1" applyBorder="1" applyAlignment="1">
      <alignment horizontal="center" vertical="center" wrapText="1"/>
    </xf>
    <xf numFmtId="0" fontId="22" fillId="12" borderId="37" xfId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6" fillId="12" borderId="43" xfId="3" applyFont="1" applyFill="1" applyBorder="1" applyAlignment="1">
      <alignment horizontal="center" vertical="center" textRotation="90" wrapText="1"/>
    </xf>
    <xf numFmtId="0" fontId="24" fillId="12" borderId="44" xfId="3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26" fillId="7" borderId="33" xfId="1" applyFont="1" applyFill="1" applyBorder="1" applyAlignment="1">
      <alignment horizontal="center" vertical="center" wrapText="1"/>
    </xf>
    <xf numFmtId="0" fontId="26" fillId="7" borderId="40" xfId="1" applyFont="1" applyFill="1" applyBorder="1" applyAlignment="1">
      <alignment horizontal="center" vertical="center" wrapText="1"/>
    </xf>
    <xf numFmtId="0" fontId="26" fillId="7" borderId="12" xfId="1" applyFont="1" applyFill="1" applyBorder="1" applyAlignment="1">
      <alignment horizontal="center" vertical="center" wrapText="1"/>
    </xf>
    <xf numFmtId="0" fontId="26" fillId="7" borderId="37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7" fillId="7" borderId="41" xfId="1" applyFont="1" applyFill="1" applyBorder="1" applyAlignment="1">
      <alignment horizontal="center" vertical="center" wrapText="1"/>
    </xf>
    <xf numFmtId="0" fontId="27" fillId="7" borderId="42" xfId="1" applyFont="1" applyFill="1" applyBorder="1" applyAlignment="1">
      <alignment horizontal="center" vertical="center" wrapText="1"/>
    </xf>
    <xf numFmtId="0" fontId="14" fillId="12" borderId="3" xfId="3" applyFont="1" applyFill="1" applyBorder="1" applyAlignment="1">
      <alignment horizontal="center" vertical="center" wrapText="1"/>
    </xf>
    <xf numFmtId="0" fontId="14" fillId="12" borderId="9" xfId="3" applyFont="1" applyFill="1" applyBorder="1" applyAlignment="1">
      <alignment horizontal="center" vertical="center" wrapText="1"/>
    </xf>
    <xf numFmtId="0" fontId="24" fillId="12" borderId="2" xfId="3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/>
    </xf>
    <xf numFmtId="0" fontId="31" fillId="0" borderId="12" xfId="1" applyFont="1" applyBorder="1" applyAlignment="1">
      <alignment horizontal="center" vertical="center" wrapText="1"/>
    </xf>
    <xf numFmtId="0" fontId="31" fillId="0" borderId="25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53" xfId="1" applyFont="1" applyBorder="1" applyAlignment="1">
      <alignment horizontal="center" vertical="center" wrapText="1"/>
    </xf>
    <xf numFmtId="0" fontId="31" fillId="0" borderId="54" xfId="1" applyFont="1" applyBorder="1" applyAlignment="1">
      <alignment horizontal="center" vertical="center" wrapText="1"/>
    </xf>
    <xf numFmtId="0" fontId="31" fillId="0" borderId="55" xfId="1" applyFont="1" applyBorder="1" applyAlignment="1">
      <alignment horizontal="center" vertical="center" wrapText="1"/>
    </xf>
    <xf numFmtId="0" fontId="17" fillId="0" borderId="12" xfId="1" applyFont="1" applyBorder="1" applyAlignment="1" applyProtection="1">
      <alignment horizontal="center" vertical="center"/>
      <protection locked="0"/>
    </xf>
    <xf numFmtId="0" fontId="17" fillId="0" borderId="25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12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</cellXfs>
  <cellStyles count="7">
    <cellStyle name="Hyperlink" xfId="4" xr:uid="{00000000-0005-0000-0000-000000000000}"/>
    <cellStyle name="Milliers" xfId="6" builtinId="3"/>
    <cellStyle name="Normal" xfId="0" builtinId="0"/>
    <cellStyle name="Normal 2" xfId="1" xr:uid="{00000000-0005-0000-0000-000003000000}"/>
    <cellStyle name="Normal 3" xfId="5" xr:uid="{00000000-0005-0000-0000-000004000000}"/>
    <cellStyle name="Texte explicatif 2" xfId="2" xr:uid="{00000000-0005-0000-0000-000005000000}"/>
    <cellStyle name="Total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07ECB"/>
      <color rgb="FFFA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hafr.sharepoint.com/sites/ELAN/Documents%20partages/APC/Matrice%20APC%20niveau%202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Mention"/>
      <sheetName val="Feuil1"/>
      <sheetName val="2-Référentiel UHA"/>
      <sheetName val="3-Maquette Licence Parcours x"/>
      <sheetName val="4-Corres. Compétences-Ressource"/>
      <sheetName val="5-Réorientation"/>
      <sheetName val="6-Correspondance BC RNCP-BC UHA"/>
      <sheetName val="test-Maquette v.Marie"/>
      <sheetName val="test-Maquette niv 3 v.Marie "/>
      <sheetName val="7-FAQ &amp; Lexique"/>
      <sheetName val="Maquette APC - niveau 1"/>
      <sheetName val="Indicateurs"/>
      <sheetName val="Maquette APC - niveau 2"/>
      <sheetName val="Corres. Compétences-Res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ain Bolli" id="{C330D09D-B448-904B-A299-9954F292FAB4}" userId="S::alain.bolli@uha.fr::931f76b2-5979-4338-9dab-18a23d168bc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workbookViewId="0">
      <selection activeCell="H2" sqref="H2"/>
    </sheetView>
  </sheetViews>
  <sheetFormatPr baseColWidth="10" defaultColWidth="8.85546875" defaultRowHeight="15"/>
  <cols>
    <col min="8" max="8" width="23.42578125" customWidth="1"/>
  </cols>
  <sheetData>
    <row r="1" spans="1:9">
      <c r="A1" t="e">
        <f>IF(#REF!="Ouvert",#REF!+#REF!+#REF!+#REF!+#REF!," ")</f>
        <v>#REF!</v>
      </c>
      <c r="B1" t="e">
        <f>IF(#REF!="Transversal",#REF!+#REF!+#REF!+#REF!+#REF!," ")</f>
        <v>#REF!</v>
      </c>
      <c r="C1" t="e">
        <f>IF(#REF!="Socle",#REF!+#REF!+#REF!+#REF!+#REF!," ")</f>
        <v>#REF!</v>
      </c>
      <c r="H1" t="s">
        <v>0</v>
      </c>
      <c r="I1" t="e">
        <f>SUM(A:A)</f>
        <v>#REF!</v>
      </c>
    </row>
    <row r="2" spans="1:9">
      <c r="A2" t="e">
        <f>IF(#REF!="Ouvert",#REF!+#REF!+#REF!+#REF!+#REF!," ")</f>
        <v>#REF!</v>
      </c>
      <c r="B2" t="e">
        <f>IF(#REF!="Transversal",#REF!+#REF!+#REF!+#REF!+#REF!," ")</f>
        <v>#REF!</v>
      </c>
      <c r="C2" t="e">
        <f>IF(#REF!="Socle",#REF!+#REF!+#REF!+#REF!+#REF!," ")</f>
        <v>#REF!</v>
      </c>
    </row>
    <row r="3" spans="1:9">
      <c r="A3" t="e">
        <f>IF(#REF!="Ouvert",#REF!+#REF!+#REF!+#REF!+#REF!," ")</f>
        <v>#REF!</v>
      </c>
      <c r="B3" t="e">
        <f>IF(#REF!="Transversal",#REF!+#REF!+#REF!+#REF!+#REF!," ")</f>
        <v>#REF!</v>
      </c>
      <c r="C3" t="e">
        <f>IF(#REF!="Socle",#REF!+#REF!+#REF!+#REF!+#REF!," ")</f>
        <v>#REF!</v>
      </c>
    </row>
    <row r="4" spans="1:9">
      <c r="A4" t="e">
        <f>IF(#REF!="Ouvert",#REF!+#REF!+#REF!+#REF!+#REF!," ")</f>
        <v>#REF!</v>
      </c>
      <c r="B4" t="e">
        <f>IF(#REF!="Transversal",#REF!+#REF!+#REF!+#REF!+#REF!," ")</f>
        <v>#REF!</v>
      </c>
      <c r="C4" t="e">
        <f>IF(#REF!="Socle",#REF!+#REF!+#REF!+#REF!+#REF!," ")</f>
        <v>#REF!</v>
      </c>
    </row>
    <row r="5" spans="1:9">
      <c r="A5" t="e">
        <f>IF(#REF!="Ouvert",#REF!+#REF!+#REF!+#REF!+#REF!," ")</f>
        <v>#REF!</v>
      </c>
      <c r="B5" t="e">
        <f>IF(#REF!="Transversal",#REF!+#REF!+#REF!+#REF!+#REF!," ")</f>
        <v>#REF!</v>
      </c>
      <c r="C5" t="e">
        <f>IF(#REF!="Socle",#REF!+#REF!+#REF!+#REF!+#REF!," ")</f>
        <v>#REF!</v>
      </c>
    </row>
    <row r="6" spans="1:9">
      <c r="A6" t="e">
        <f>IF(#REF!="Ouvert",#REF!+#REF!+#REF!+#REF!+#REF!," ")</f>
        <v>#REF!</v>
      </c>
      <c r="B6" t="e">
        <f>IF(#REF!="Transversal",#REF!+#REF!+#REF!+#REF!+#REF!," ")</f>
        <v>#REF!</v>
      </c>
      <c r="C6" t="e">
        <f>IF(#REF!="Socle",#REF!+#REF!+#REF!+#REF!+#REF!," ")</f>
        <v>#REF!</v>
      </c>
    </row>
    <row r="7" spans="1:9">
      <c r="A7" t="e">
        <f>IF(#REF!="Ouvert",#REF!+#REF!+#REF!+#REF!+#REF!," ")</f>
        <v>#REF!</v>
      </c>
      <c r="B7" t="e">
        <f>IF(#REF!="Transversal",#REF!+#REF!+#REF!+#REF!+#REF!," ")</f>
        <v>#REF!</v>
      </c>
      <c r="C7" t="e">
        <f>IF(#REF!="Socle",#REF!+#REF!+#REF!+#REF!+#REF!," ")</f>
        <v>#REF!</v>
      </c>
    </row>
    <row r="8" spans="1:9">
      <c r="A8" t="e">
        <f>IF(#REF!="Ouvert",#REF!+#REF!+#REF!+#REF!+#REF!," ")</f>
        <v>#REF!</v>
      </c>
      <c r="B8" t="e">
        <f>IF(#REF!="Transversal",#REF!+#REF!+#REF!+#REF!+#REF!," ")</f>
        <v>#REF!</v>
      </c>
      <c r="C8" t="e">
        <f>IF(#REF!="Socle",#REF!+#REF!+#REF!+#REF!+#REF!," ")</f>
        <v>#REF!</v>
      </c>
    </row>
    <row r="9" spans="1:9">
      <c r="A9" t="e">
        <f>IF(#REF!="Ouvert",#REF!+#REF!+#REF!+#REF!+#REF!," ")</f>
        <v>#REF!</v>
      </c>
      <c r="B9" t="e">
        <f>IF(#REF!="Transversal",#REF!+#REF!+#REF!+#REF!+#REF!," ")</f>
        <v>#REF!</v>
      </c>
      <c r="C9" t="e">
        <f>IF(#REF!="Socle",#REF!+#REF!+#REF!+#REF!+#REF!," ")</f>
        <v>#REF!</v>
      </c>
    </row>
    <row r="10" spans="1:9">
      <c r="A10" t="e">
        <f>IF(#REF!="Ouvert",#REF!+#REF!+#REF!+#REF!+#REF!," ")</f>
        <v>#REF!</v>
      </c>
      <c r="B10" t="e">
        <f>IF(#REF!="Transversal",#REF!+#REF!+#REF!+#REF!+#REF!," ")</f>
        <v>#REF!</v>
      </c>
      <c r="C10" t="e">
        <f>IF(#REF!="Socle",#REF!+#REF!+#REF!+#REF!+#REF!," ")</f>
        <v>#REF!</v>
      </c>
    </row>
    <row r="11" spans="1:9">
      <c r="A11" t="e">
        <f>IF(#REF!="Ouvert",#REF!+#REF!+#REF!+#REF!+#REF!," ")</f>
        <v>#REF!</v>
      </c>
      <c r="B11" t="e">
        <f>IF(#REF!="Transversal",#REF!+#REF!+#REF!+#REF!+#REF!," ")</f>
        <v>#REF!</v>
      </c>
      <c r="C11" t="e">
        <f>IF(#REF!="Socle",#REF!+#REF!+#REF!+#REF!+#REF!," ")</f>
        <v>#REF!</v>
      </c>
    </row>
    <row r="12" spans="1:9">
      <c r="A12" t="e">
        <f>IF(#REF!="Ouvert",#REF!+#REF!+#REF!+#REF!+#REF!," ")</f>
        <v>#REF!</v>
      </c>
      <c r="B12" t="e">
        <f>IF(#REF!="Transversal",#REF!+#REF!+#REF!+#REF!+#REF!," ")</f>
        <v>#REF!</v>
      </c>
      <c r="C12" t="e">
        <f>IF(#REF!="Socle",#REF!+#REF!+#REF!+#REF!+#REF!," ")</f>
        <v>#REF!</v>
      </c>
    </row>
    <row r="13" spans="1:9">
      <c r="A13" t="e">
        <f>IF(#REF!="Ouvert",#REF!+#REF!+#REF!+#REF!+#REF!," ")</f>
        <v>#REF!</v>
      </c>
      <c r="B13" t="e">
        <f>IF(#REF!="Transversal",#REF!+#REF!+#REF!+#REF!+#REF!," ")</f>
        <v>#REF!</v>
      </c>
      <c r="C13" t="e">
        <f>IF(#REF!="Socle",#REF!+#REF!+#REF!+#REF!+#REF!," ")</f>
        <v>#REF!</v>
      </c>
    </row>
    <row r="14" spans="1:9">
      <c r="A14" t="e">
        <f>IF(#REF!="Ouvert",#REF!+#REF!+#REF!+#REF!+#REF!," ")</f>
        <v>#REF!</v>
      </c>
      <c r="B14" t="e">
        <f>IF(#REF!="Transversal",#REF!+#REF!+#REF!+#REF!+#REF!," ")</f>
        <v>#REF!</v>
      </c>
      <c r="C14" t="e">
        <f>IF(#REF!="Socle",#REF!+#REF!+#REF!+#REF!+#REF!," ")</f>
        <v>#REF!</v>
      </c>
    </row>
    <row r="15" spans="1:9">
      <c r="A15" t="e">
        <f>IF(#REF!="Ouvert",#REF!+#REF!+#REF!+#REF!+#REF!," ")</f>
        <v>#REF!</v>
      </c>
      <c r="B15" t="e">
        <f>IF(#REF!="Transversal",#REF!+#REF!+#REF!+#REF!+#REF!," ")</f>
        <v>#REF!</v>
      </c>
      <c r="C15" t="e">
        <f>IF(#REF!="Socle",#REF!+#REF!+#REF!+#REF!+#REF!," ")</f>
        <v>#REF!</v>
      </c>
    </row>
    <row r="16" spans="1:9">
      <c r="A16" t="e">
        <f>IF(#REF!="Ouvert",#REF!+#REF!+#REF!+#REF!+#REF!," ")</f>
        <v>#REF!</v>
      </c>
      <c r="B16" t="e">
        <f>IF(#REF!="Transversal",#REF!+#REF!+#REF!+#REF!+#REF!," ")</f>
        <v>#REF!</v>
      </c>
      <c r="C16" t="e">
        <f>IF(#REF!="Socle",#REF!+#REF!+#REF!+#REF!+#REF!," ")</f>
        <v>#REF!</v>
      </c>
    </row>
    <row r="17" spans="1:3">
      <c r="A17" t="e">
        <f>IF(#REF!="Ouvert",#REF!+#REF!+#REF!+#REF!+#REF!," ")</f>
        <v>#REF!</v>
      </c>
      <c r="B17" t="e">
        <f>IF(#REF!="Transversal",#REF!+#REF!+#REF!+#REF!+#REF!," ")</f>
        <v>#REF!</v>
      </c>
      <c r="C17" t="e">
        <f>IF(#REF!="Socle",#REF!+#REF!+#REF!+#REF!+#REF!," ")</f>
        <v>#REF!</v>
      </c>
    </row>
    <row r="18" spans="1:3">
      <c r="A18" t="e">
        <f>IF(#REF!="Ouvert",#REF!+#REF!+#REF!+#REF!+#REF!," ")</f>
        <v>#REF!</v>
      </c>
      <c r="B18" t="e">
        <f>IF(#REF!="Transversal",#REF!+#REF!+#REF!+#REF!+#REF!," ")</f>
        <v>#REF!</v>
      </c>
      <c r="C18" t="e">
        <f>IF(#REF!="Socle",#REF!+#REF!+#REF!+#REF!+#REF!," ")</f>
        <v>#REF!</v>
      </c>
    </row>
    <row r="19" spans="1:3">
      <c r="A19" t="e">
        <f>IF(#REF!="Ouvert",#REF!+#REF!+#REF!+#REF!+#REF!," ")</f>
        <v>#REF!</v>
      </c>
      <c r="B19" t="e">
        <f>IF(#REF!="Transversal",#REF!+#REF!+#REF!+#REF!+#REF!," ")</f>
        <v>#REF!</v>
      </c>
      <c r="C19" t="e">
        <f>IF(#REF!="Socle",#REF!+#REF!+#REF!+#REF!+#REF!," ")</f>
        <v>#REF!</v>
      </c>
    </row>
    <row r="20" spans="1:3">
      <c r="A20" t="e">
        <f>IF(#REF!="Ouvert",#REF!+#REF!+#REF!+#REF!+#REF!," ")</f>
        <v>#REF!</v>
      </c>
      <c r="B20" t="e">
        <f>IF(#REF!="Transversal",#REF!+#REF!+#REF!+#REF!+#REF!," ")</f>
        <v>#REF!</v>
      </c>
      <c r="C20" t="e">
        <f>IF(#REF!="Socle",#REF!+#REF!+#REF!+#REF!+#REF!," ")</f>
        <v>#REF!</v>
      </c>
    </row>
    <row r="21" spans="1:3">
      <c r="A21" t="e">
        <f>IF(#REF!="Ouvert",#REF!+#REF!+#REF!+#REF!+#REF!," ")</f>
        <v>#REF!</v>
      </c>
      <c r="B21" t="e">
        <f>IF(#REF!="Transversal",#REF!+#REF!+#REF!+#REF!+#REF!," ")</f>
        <v>#REF!</v>
      </c>
      <c r="C21" t="e">
        <f>IF(#REF!="Socle",#REF!+#REF!+#REF!+#REF!+#REF!," ")</f>
        <v>#REF!</v>
      </c>
    </row>
    <row r="22" spans="1:3">
      <c r="A22" t="e">
        <f>IF(#REF!="Ouvert",#REF!+#REF!+#REF!+#REF!+#REF!,0)</f>
        <v>#REF!</v>
      </c>
      <c r="B22" t="e">
        <f>IF(#REF!="Transversal",#REF!+#REF!+#REF!+#REF!+#REF!," ")</f>
        <v>#REF!</v>
      </c>
      <c r="C22" t="e">
        <f>IF(#REF!="Socle",#REF!+#REF!+#REF!+#REF!+#REF!," ")</f>
        <v>#REF!</v>
      </c>
    </row>
    <row r="23" spans="1:3">
      <c r="A23" t="e">
        <f>IF(#REF!="Ouvert",#REF!+#REF!+#REF!+#REF!+#REF!,0)</f>
        <v>#REF!</v>
      </c>
      <c r="B23" t="e">
        <f>IF(#REF!="Transversal",#REF!+#REF!+#REF!+#REF!+#REF!," ")</f>
        <v>#REF!</v>
      </c>
      <c r="C23" t="e">
        <f>IF(#REF!="Socle",#REF!+#REF!+#REF!+#REF!+#REF!," ")</f>
        <v>#REF!</v>
      </c>
    </row>
    <row r="24" spans="1:3">
      <c r="A24" t="e">
        <f>IF(#REF!="Ouvert",#REF!+#REF!+#REF!+#REF!+#REF!,0)</f>
        <v>#REF!</v>
      </c>
      <c r="B24" t="e">
        <f>IF(#REF!="Transversal",#REF!+#REF!+#REF!+#REF!+#REF!," ")</f>
        <v>#REF!</v>
      </c>
      <c r="C24" t="e">
        <f>IF(#REF!="Socle",#REF!+#REF!+#REF!+#REF!+#REF!," ")</f>
        <v>#REF!</v>
      </c>
    </row>
    <row r="25" spans="1:3">
      <c r="A25" t="e">
        <f>IF(#REF!="Ouvert",#REF!+#REF!+#REF!+#REF!+#REF!,0)</f>
        <v>#REF!</v>
      </c>
      <c r="B25" t="e">
        <f>IF(#REF!="Transversal",#REF!+#REF!+#REF!+#REF!+#REF!," ")</f>
        <v>#REF!</v>
      </c>
      <c r="C25" t="e">
        <f>IF(#REF!="Socle",#REF!+#REF!+#REF!+#REF!+#REF!," ")</f>
        <v>#REF!</v>
      </c>
    </row>
    <row r="26" spans="1:3">
      <c r="A26" t="e">
        <f>IF(#REF!="Ouvert",#REF!+#REF!+#REF!+#REF!+#REF!,0)</f>
        <v>#REF!</v>
      </c>
      <c r="B26" t="e">
        <f>IF(#REF!="Transversal",#REF!+#REF!+#REF!+#REF!+#REF!," ")</f>
        <v>#REF!</v>
      </c>
      <c r="C26" t="e">
        <f>IF(#REF!="Socle",#REF!+#REF!+#REF!+#REF!+#REF!," ")</f>
        <v>#REF!</v>
      </c>
    </row>
    <row r="27" spans="1:3">
      <c r="A27" t="e">
        <f>IF(#REF!="Ouvert",#REF!+#REF!+#REF!+#REF!+#REF!,0)</f>
        <v>#REF!</v>
      </c>
      <c r="B27" t="e">
        <f>IF(#REF!="Transversal",#REF!+#REF!+#REF!+#REF!+#REF!," ")</f>
        <v>#REF!</v>
      </c>
      <c r="C27" t="e">
        <f>IF(#REF!="Socle",#REF!+#REF!+#REF!+#REF!+#REF!," ")</f>
        <v>#REF!</v>
      </c>
    </row>
    <row r="28" spans="1:3">
      <c r="A28" t="e">
        <f>IF(#REF!="Ouvert",#REF!+#REF!+#REF!+#REF!+#REF!,0)</f>
        <v>#REF!</v>
      </c>
      <c r="B28" t="e">
        <f>IF(#REF!="Transversal",#REF!+#REF!+#REF!+#REF!+#REF!," ")</f>
        <v>#REF!</v>
      </c>
      <c r="C28" t="e">
        <f>IF(#REF!="Socle",#REF!+#REF!+#REF!+#REF!+#REF!," ")</f>
        <v>#REF!</v>
      </c>
    </row>
    <row r="29" spans="1:3">
      <c r="A29" t="e">
        <f>IF(#REF!="Ouvert",#REF!+#REF!+#REF!+#REF!+#REF!,0)</f>
        <v>#REF!</v>
      </c>
      <c r="B29" t="e">
        <f>IF(#REF!="Transversal",#REF!+#REF!+#REF!+#REF!+#REF!," ")</f>
        <v>#REF!</v>
      </c>
      <c r="C29" t="e">
        <f>IF(#REF!="Socle",#REF!+#REF!+#REF!+#REF!+#REF!," ")</f>
        <v>#REF!</v>
      </c>
    </row>
    <row r="30" spans="1:3">
      <c r="A30" t="e">
        <f>IF(#REF!="Ouvert",#REF!+#REF!+#REF!+#REF!+#REF!,0)</f>
        <v>#REF!</v>
      </c>
      <c r="B30" t="e">
        <f>IF(#REF!="Transversal",#REF!+#REF!+#REF!+#REF!+#REF!," ")</f>
        <v>#REF!</v>
      </c>
      <c r="C30" t="e">
        <f>IF(#REF!="Socle",#REF!+#REF!+#REF!+#REF!+#REF!," ")</f>
        <v>#REF!</v>
      </c>
    </row>
    <row r="31" spans="1:3">
      <c r="A31" t="e">
        <f>IF(#REF!="Ouvert",#REF!+#REF!+#REF!+#REF!+#REF!,0)</f>
        <v>#REF!</v>
      </c>
      <c r="B31" t="e">
        <f>IF(#REF!="Transversal",#REF!+#REF!+#REF!+#REF!+#REF!," ")</f>
        <v>#REF!</v>
      </c>
      <c r="C31" t="e">
        <f>IF(#REF!="Socle",#REF!+#REF!+#REF!+#REF!+#REF!," ")</f>
        <v>#REF!</v>
      </c>
    </row>
    <row r="32" spans="1:3">
      <c r="A32" t="e">
        <f>IF(#REF!="Ouvert",#REF!+#REF!+#REF!+#REF!+#REF!,0)</f>
        <v>#REF!</v>
      </c>
      <c r="B32" t="e">
        <f>IF(#REF!="Transversal",#REF!+#REF!+#REF!+#REF!+#REF!," ")</f>
        <v>#REF!</v>
      </c>
      <c r="C32" t="e">
        <f>IF(#REF!="Socle",#REF!+#REF!+#REF!+#REF!+#REF!," ")</f>
        <v>#REF!</v>
      </c>
    </row>
    <row r="33" spans="1:3">
      <c r="A33" t="e">
        <f>IF(#REF!="Ouvert",#REF!+#REF!+#REF!+#REF!+#REF!,0)</f>
        <v>#REF!</v>
      </c>
      <c r="B33" t="e">
        <f>IF(#REF!="Transversal",#REF!+#REF!+#REF!+#REF!+#REF!," ")</f>
        <v>#REF!</v>
      </c>
      <c r="C33" t="e">
        <f>IF(#REF!="Socle",#REF!+#REF!+#REF!+#REF!+#REF!," ")</f>
        <v>#REF!</v>
      </c>
    </row>
    <row r="34" spans="1:3">
      <c r="A34" t="e">
        <f>IF(#REF!="Ouvert",#REF!+#REF!+#REF!+#REF!+#REF!,0)</f>
        <v>#REF!</v>
      </c>
      <c r="B34" t="e">
        <f>IF(#REF!="Transversal",#REF!+#REF!+#REF!+#REF!+#REF!," ")</f>
        <v>#REF!</v>
      </c>
      <c r="C34" t="e">
        <f>IF(#REF!="Socle",#REF!+#REF!+#REF!+#REF!+#REF!," ")</f>
        <v>#REF!</v>
      </c>
    </row>
    <row r="35" spans="1:3">
      <c r="A35" t="e">
        <f>IF(#REF!="Ouvert",#REF!+#REF!+#REF!+#REF!+#REF!,0)</f>
        <v>#REF!</v>
      </c>
      <c r="B35" t="e">
        <f>IF(#REF!="Transversal",#REF!+#REF!+#REF!+#REF!+#REF!," ")</f>
        <v>#REF!</v>
      </c>
      <c r="C35" t="e">
        <f>IF(#REF!="Socle",#REF!+#REF!+#REF!+#REF!+#REF!," ")</f>
        <v>#REF!</v>
      </c>
    </row>
    <row r="36" spans="1:3">
      <c r="A36" t="e">
        <f>IF(#REF!="Ouvert",#REF!+#REF!+#REF!+#REF!+#REF!,0)</f>
        <v>#REF!</v>
      </c>
      <c r="B36" t="e">
        <f>IF(#REF!="Transversal",#REF!+#REF!+#REF!+#REF!+#REF!," ")</f>
        <v>#REF!</v>
      </c>
      <c r="C36" t="e">
        <f>IF(#REF!="Socle",#REF!+#REF!+#REF!+#REF!+#REF!," ")</f>
        <v>#REF!</v>
      </c>
    </row>
    <row r="37" spans="1:3">
      <c r="A37" t="e">
        <f>IF(#REF!="Ouvert",#REF!+#REF!+#REF!+#REF!+#REF!,0)</f>
        <v>#REF!</v>
      </c>
      <c r="B37" t="e">
        <f>IF(#REF!="Transversal",#REF!+#REF!+#REF!+#REF!+#REF!," ")</f>
        <v>#REF!</v>
      </c>
      <c r="C37" t="e">
        <f>IF(#REF!="Socle",#REF!+#REF!+#REF!+#REF!+#REF!," ")</f>
        <v>#REF!</v>
      </c>
    </row>
    <row r="38" spans="1:3">
      <c r="A38" t="e">
        <f>IF(#REF!="Ouvert",#REF!+#REF!+#REF!+#REF!+#REF!,0)</f>
        <v>#REF!</v>
      </c>
      <c r="B38" t="e">
        <f>IF(#REF!="Transversal",#REF!+#REF!+#REF!+#REF!+#REF!," ")</f>
        <v>#REF!</v>
      </c>
      <c r="C38" t="e">
        <f>IF(#REF!="Socle",#REF!+#REF!+#REF!+#REF!+#REF!," ")</f>
        <v>#REF!</v>
      </c>
    </row>
    <row r="39" spans="1:3">
      <c r="A39" t="e">
        <f>IF(#REF!="Ouvert",#REF!+#REF!+#REF!+#REF!+#REF!,0)</f>
        <v>#REF!</v>
      </c>
      <c r="B39" t="e">
        <f>IF(#REF!="Transversal",#REF!+#REF!+#REF!+#REF!+#REF!," ")</f>
        <v>#REF!</v>
      </c>
      <c r="C39" t="e">
        <f>IF(#REF!="Socle",#REF!+#REF!+#REF!+#REF!+#REF!," ")</f>
        <v>#REF!</v>
      </c>
    </row>
    <row r="40" spans="1:3">
      <c r="A40" t="e">
        <f>IF(#REF!="Ouvert",#REF!+#REF!+#REF!+#REF!+#REF!,0)</f>
        <v>#REF!</v>
      </c>
      <c r="B40" t="e">
        <f>IF(#REF!="Transversal",#REF!+#REF!+#REF!+#REF!+#REF!," ")</f>
        <v>#REF!</v>
      </c>
      <c r="C40" t="e">
        <f>IF(#REF!="Socle",#REF!+#REF!+#REF!+#REF!+#REF!," ")</f>
        <v>#REF!</v>
      </c>
    </row>
    <row r="41" spans="1:3">
      <c r="A41" t="e">
        <f>IF(#REF!="Ouvert",#REF!+#REF!+#REF!+#REF!+#REF!,0)</f>
        <v>#REF!</v>
      </c>
      <c r="B41" t="e">
        <f>IF(#REF!="Transversal",#REF!+#REF!+#REF!+#REF!+#REF!," ")</f>
        <v>#REF!</v>
      </c>
      <c r="C41" t="e">
        <f>IF(#REF!="Socle",#REF!+#REF!+#REF!+#REF!+#REF!," ")</f>
        <v>#REF!</v>
      </c>
    </row>
    <row r="42" spans="1:3">
      <c r="A42" t="e">
        <f>IF(#REF!="Ouvert",#REF!+#REF!+#REF!+#REF!+#REF!,0)</f>
        <v>#REF!</v>
      </c>
      <c r="B42" t="e">
        <f>IF(#REF!="Transversal",#REF!+#REF!+#REF!+#REF!+#REF!," ")</f>
        <v>#REF!</v>
      </c>
      <c r="C42" t="e">
        <f>IF(#REF!="Socle",#REF!+#REF!+#REF!+#REF!+#REF!," ")</f>
        <v>#REF!</v>
      </c>
    </row>
    <row r="43" spans="1:3">
      <c r="A43" t="e">
        <f>IF(#REF!="Ouvert",#REF!+#REF!+#REF!+#REF!+#REF!,0)</f>
        <v>#REF!</v>
      </c>
      <c r="B43" t="e">
        <f>IF(#REF!="Transversal",#REF!+#REF!+#REF!+#REF!+#REF!," ")</f>
        <v>#REF!</v>
      </c>
      <c r="C43" t="e">
        <f>IF(#REF!="Socle",#REF!+#REF!+#REF!+#REF!+#REF!," ")</f>
        <v>#REF!</v>
      </c>
    </row>
    <row r="44" spans="1:3">
      <c r="A44" t="e">
        <f>IF(#REF!="Ouvert",#REF!+#REF!+#REF!+#REF!+#REF!,0)</f>
        <v>#REF!</v>
      </c>
      <c r="B44" t="e">
        <f>IF(#REF!="Transversal",#REF!+#REF!+#REF!+#REF!+#REF!," ")</f>
        <v>#REF!</v>
      </c>
      <c r="C44" t="e">
        <f>IF(#REF!="Socle",#REF!+#REF!+#REF!+#REF!+#REF!," ")</f>
        <v>#REF!</v>
      </c>
    </row>
    <row r="45" spans="1:3">
      <c r="A45" t="e">
        <f>IF(#REF!="Ouvert",#REF!+#REF!+#REF!+#REF!+#REF!,0)</f>
        <v>#REF!</v>
      </c>
      <c r="B45" t="e">
        <f>IF(#REF!="Transversal",#REF!+#REF!+#REF!+#REF!+#REF!," ")</f>
        <v>#REF!</v>
      </c>
      <c r="C45" t="e">
        <f>IF(#REF!="Socle",#REF!+#REF!+#REF!+#REF!+#REF!," ")</f>
        <v>#REF!</v>
      </c>
    </row>
    <row r="46" spans="1:3">
      <c r="A46" t="e">
        <f>IF(#REF!="Ouvert",#REF!+#REF!+#REF!+#REF!+#REF!,0)</f>
        <v>#REF!</v>
      </c>
      <c r="B46" t="e">
        <f>IF(#REF!="Transversal",#REF!+#REF!+#REF!+#REF!+#REF!," ")</f>
        <v>#REF!</v>
      </c>
      <c r="C46" t="e">
        <f>IF(#REF!="Socle",#REF!+#REF!+#REF!+#REF!+#REF!," ")</f>
        <v>#REF!</v>
      </c>
    </row>
    <row r="47" spans="1:3">
      <c r="A47" t="e">
        <f>IF(#REF!="Ouvert",#REF!+#REF!+#REF!+#REF!+#REF!,0)</f>
        <v>#REF!</v>
      </c>
      <c r="B47" t="e">
        <f>IF(#REF!="Transversal",#REF!+#REF!+#REF!+#REF!+#REF!," ")</f>
        <v>#REF!</v>
      </c>
      <c r="C47" t="e">
        <f>IF(#REF!="Socle",#REF!+#REF!+#REF!+#REF!+#REF!," ")</f>
        <v>#REF!</v>
      </c>
    </row>
    <row r="48" spans="1:3">
      <c r="A48" t="e">
        <f>IF(#REF!="Ouvert",#REF!+#REF!+#REF!+#REF!+#REF!,0)</f>
        <v>#REF!</v>
      </c>
      <c r="B48" t="e">
        <f>IF(#REF!="Transversal",#REF!+#REF!+#REF!+#REF!+#REF!," ")</f>
        <v>#REF!</v>
      </c>
      <c r="C48" t="e">
        <f>IF(#REF!="Socle",#REF!+#REF!+#REF!+#REF!+#REF!," ")</f>
        <v>#REF!</v>
      </c>
    </row>
    <row r="49" spans="1:3">
      <c r="A49" t="e">
        <f>IF(#REF!="Ouvert",#REF!+#REF!+#REF!+#REF!+#REF!,0)</f>
        <v>#REF!</v>
      </c>
      <c r="B49" t="e">
        <f>IF(#REF!="Transversal",#REF!+#REF!+#REF!+#REF!+#REF!," ")</f>
        <v>#REF!</v>
      </c>
      <c r="C49" t="e">
        <f>IF(#REF!="Socle",#REF!+#REF!+#REF!+#REF!+#REF!," ")</f>
        <v>#REF!</v>
      </c>
    </row>
    <row r="50" spans="1:3">
      <c r="A50" t="e">
        <f>IF(#REF!="Ouvert",#REF!+#REF!+#REF!+#REF!+#REF!,0)</f>
        <v>#REF!</v>
      </c>
      <c r="B50" t="e">
        <f>IF(#REF!="Transversal",#REF!+#REF!+#REF!+#REF!+#REF!," ")</f>
        <v>#REF!</v>
      </c>
      <c r="C50" t="e">
        <f>IF(#REF!="Socle",#REF!+#REF!+#REF!+#REF!+#REF!," ")</f>
        <v>#REF!</v>
      </c>
    </row>
    <row r="51" spans="1:3">
      <c r="A51" t="e">
        <f>IF(#REF!="Ouvert",#REF!+#REF!+#REF!+#REF!+#REF!,0)</f>
        <v>#REF!</v>
      </c>
      <c r="B51" t="e">
        <f>IF(#REF!="Transversal",#REF!+#REF!+#REF!+#REF!+#REF!," ")</f>
        <v>#REF!</v>
      </c>
      <c r="C51" t="e">
        <f>IF(#REF!="Socle",#REF!+#REF!+#REF!+#REF!+#REF!," ")</f>
        <v>#REF!</v>
      </c>
    </row>
    <row r="52" spans="1:3">
      <c r="A52" t="e">
        <f>IF(#REF!="Ouvert",#REF!+#REF!+#REF!+#REF!+#REF!,0)</f>
        <v>#REF!</v>
      </c>
      <c r="B52" t="e">
        <f>IF(#REF!="Transversal",#REF!+#REF!+#REF!+#REF!+#REF!," ")</f>
        <v>#REF!</v>
      </c>
      <c r="C52" t="e">
        <f>IF(#REF!="Socle",#REF!+#REF!+#REF!+#REF!+#REF!," ")</f>
        <v>#REF!</v>
      </c>
    </row>
    <row r="53" spans="1:3">
      <c r="A53" t="e">
        <f>IF(#REF!="Ouvert",#REF!+#REF!+#REF!+#REF!+#REF!,0)</f>
        <v>#REF!</v>
      </c>
      <c r="B53" t="e">
        <f>IF(#REF!="Transversal",#REF!+#REF!+#REF!+#REF!+#REF!," ")</f>
        <v>#REF!</v>
      </c>
      <c r="C53" t="e">
        <f>IF(#REF!="Socle",#REF!+#REF!+#REF!+#REF!+#REF!," ")</f>
        <v>#REF!</v>
      </c>
    </row>
    <row r="54" spans="1:3">
      <c r="A54" t="e">
        <f>IF(#REF!="Ouvert",#REF!+#REF!+#REF!+#REF!+#REF!,0)</f>
        <v>#REF!</v>
      </c>
      <c r="B54" t="e">
        <f>IF(#REF!="Transversal",#REF!+#REF!+#REF!+#REF!+#REF!," ")</f>
        <v>#REF!</v>
      </c>
      <c r="C54" t="e">
        <f>IF(#REF!="Socle",#REF!+#REF!+#REF!+#REF!+#REF!," ")</f>
        <v>#REF!</v>
      </c>
    </row>
    <row r="55" spans="1:3">
      <c r="A55" t="e">
        <f>IF(#REF!="Ouvert",#REF!+#REF!+#REF!+#REF!+#REF!,0)</f>
        <v>#REF!</v>
      </c>
      <c r="B55" t="e">
        <f>IF(#REF!="Transversal",#REF!+#REF!+#REF!+#REF!+#REF!," ")</f>
        <v>#REF!</v>
      </c>
      <c r="C55" t="e">
        <f>IF(#REF!="Socle",#REF!+#REF!+#REF!+#REF!+#REF!," ")</f>
        <v>#REF!</v>
      </c>
    </row>
    <row r="56" spans="1:3">
      <c r="A56" t="e">
        <f>IF(#REF!="Ouvert",#REF!+#REF!+#REF!+#REF!+#REF!,0)</f>
        <v>#REF!</v>
      </c>
      <c r="B56" t="e">
        <f>IF(#REF!="Transversal",#REF!+#REF!+#REF!+#REF!+#REF!," ")</f>
        <v>#REF!</v>
      </c>
      <c r="C56" t="e">
        <f>IF(#REF!="Socle",#REF!+#REF!+#REF!+#REF!+#REF!," ")</f>
        <v>#REF!</v>
      </c>
    </row>
    <row r="57" spans="1:3">
      <c r="A57" t="e">
        <f>IF(#REF!="Ouvert",#REF!+#REF!+#REF!+#REF!+#REF!,0)</f>
        <v>#REF!</v>
      </c>
      <c r="B57" t="e">
        <f>IF(#REF!="Transversal",#REF!+#REF!+#REF!+#REF!+#REF!," ")</f>
        <v>#REF!</v>
      </c>
      <c r="C57" t="e">
        <f>IF(#REF!="Socle",#REF!+#REF!+#REF!+#REF!+#REF!," ")</f>
        <v>#REF!</v>
      </c>
    </row>
    <row r="58" spans="1:3">
      <c r="A58" t="e">
        <f>IF(#REF!="Ouvert",#REF!+#REF!+#REF!+#REF!+#REF!,0)</f>
        <v>#REF!</v>
      </c>
      <c r="B58" t="e">
        <f>IF(#REF!="Transversal",#REF!+#REF!+#REF!+#REF!+#REF!," ")</f>
        <v>#REF!</v>
      </c>
      <c r="C58" t="e">
        <f>IF(#REF!="Socle",#REF!+#REF!+#REF!+#REF!+#REF!," ")</f>
        <v>#REF!</v>
      </c>
    </row>
    <row r="59" spans="1:3">
      <c r="A59" t="e">
        <f>IF(#REF!="Ouvert",#REF!+#REF!+#REF!+#REF!+#REF!,0)</f>
        <v>#REF!</v>
      </c>
      <c r="B59" t="e">
        <f>IF(#REF!="Transversal",#REF!+#REF!+#REF!+#REF!+#REF!," ")</f>
        <v>#REF!</v>
      </c>
      <c r="C59" t="e">
        <f>IF(#REF!="Socle",#REF!+#REF!+#REF!+#REF!+#REF!," ")</f>
        <v>#REF!</v>
      </c>
    </row>
    <row r="60" spans="1:3">
      <c r="A60" t="e">
        <f>IF(#REF!="Ouvert",#REF!+#REF!+#REF!+#REF!+#REF!,0)</f>
        <v>#REF!</v>
      </c>
      <c r="B60" t="e">
        <f>IF(#REF!="Transversal",#REF!+#REF!+#REF!+#REF!+#REF!," ")</f>
        <v>#REF!</v>
      </c>
      <c r="C60" t="e">
        <f>IF(#REF!="Socle",#REF!+#REF!+#REF!+#REF!+#REF!," ")</f>
        <v>#REF!</v>
      </c>
    </row>
    <row r="61" spans="1:3">
      <c r="A61" t="e">
        <f>IF(#REF!="Ouvert",#REF!+#REF!+#REF!+#REF!+#REF!,0)</f>
        <v>#REF!</v>
      </c>
      <c r="B61" t="e">
        <f>IF(#REF!="Transversal",#REF!+#REF!+#REF!+#REF!+#REF!," ")</f>
        <v>#REF!</v>
      </c>
      <c r="C61" t="e">
        <f>IF(#REF!="Socle",#REF!+#REF!+#REF!+#REF!+#REF!," ")</f>
        <v>#REF!</v>
      </c>
    </row>
    <row r="62" spans="1:3">
      <c r="A62" t="e">
        <f>IF(#REF!="Ouvert",#REF!+#REF!+#REF!+#REF!+#REF!,0)</f>
        <v>#REF!</v>
      </c>
      <c r="B62" t="e">
        <f>IF(#REF!="Transversal",#REF!+#REF!+#REF!+#REF!+#REF!," ")</f>
        <v>#REF!</v>
      </c>
      <c r="C62" t="e">
        <f>IF(#REF!="Socle",#REF!+#REF!+#REF!+#REF!+#REF!," ")</f>
        <v>#REF!</v>
      </c>
    </row>
    <row r="63" spans="1:3">
      <c r="A63" t="e">
        <f>IF(#REF!="Ouvert",#REF!+#REF!+#REF!+#REF!+#REF!,0)</f>
        <v>#REF!</v>
      </c>
      <c r="B63" t="e">
        <f>IF(#REF!="Transversal",#REF!+#REF!+#REF!+#REF!+#REF!," ")</f>
        <v>#REF!</v>
      </c>
      <c r="C63" t="e">
        <f>IF(#REF!="Socle",#REF!+#REF!+#REF!+#REF!+#REF!," ")</f>
        <v>#REF!</v>
      </c>
    </row>
    <row r="64" spans="1:3">
      <c r="A64" t="e">
        <f>IF(#REF!="Ouvert",#REF!+#REF!+#REF!+#REF!+#REF!,0)</f>
        <v>#REF!</v>
      </c>
      <c r="B64" t="e">
        <f>IF(#REF!="Transversal",#REF!+#REF!+#REF!+#REF!+#REF!," ")</f>
        <v>#REF!</v>
      </c>
      <c r="C64" t="e">
        <f>IF(#REF!="Socle",#REF!+#REF!+#REF!+#REF!+#REF!," ")</f>
        <v>#REF!</v>
      </c>
    </row>
    <row r="65" spans="1:3">
      <c r="A65" t="e">
        <f>IF(#REF!="Ouvert",#REF!+#REF!+#REF!+#REF!+#REF!,0)</f>
        <v>#REF!</v>
      </c>
      <c r="B65" t="e">
        <f>IF(#REF!="Transversal",#REF!+#REF!+#REF!+#REF!+#REF!," ")</f>
        <v>#REF!</v>
      </c>
      <c r="C65" t="e">
        <f>IF(#REF!="Socle",#REF!+#REF!+#REF!+#REF!+#REF!," ")</f>
        <v>#REF!</v>
      </c>
    </row>
    <row r="66" spans="1:3">
      <c r="A66" t="e">
        <f>IF(#REF!="Ouvert",#REF!+#REF!+#REF!+#REF!+#REF!,0)</f>
        <v>#REF!</v>
      </c>
      <c r="B66" t="e">
        <f>IF(#REF!="Transversal",#REF!+#REF!+#REF!+#REF!+#REF!," ")</f>
        <v>#REF!</v>
      </c>
      <c r="C66" t="e">
        <f>IF(#REF!="Socle",#REF!+#REF!+#REF!+#REF!+#REF!," ")</f>
        <v>#REF!</v>
      </c>
    </row>
    <row r="67" spans="1:3">
      <c r="A67" t="e">
        <f>IF(#REF!="Ouvert",#REF!+#REF!+#REF!+#REF!+#REF!,0)</f>
        <v>#REF!</v>
      </c>
      <c r="B67" t="e">
        <f>IF(#REF!="Transversal",#REF!+#REF!+#REF!+#REF!+#REF!," ")</f>
        <v>#REF!</v>
      </c>
      <c r="C67" t="e">
        <f>IF(#REF!="Socle",#REF!+#REF!+#REF!+#REF!+#REF!," ")</f>
        <v>#REF!</v>
      </c>
    </row>
    <row r="68" spans="1:3">
      <c r="A68" t="e">
        <f>IF(#REF!="Ouvert",#REF!+#REF!+#REF!+#REF!+#REF!,0)</f>
        <v>#REF!</v>
      </c>
      <c r="B68" t="e">
        <f>IF(#REF!="Transversal",#REF!+#REF!+#REF!+#REF!+#REF!," ")</f>
        <v>#REF!</v>
      </c>
      <c r="C68" t="e">
        <f>IF(#REF!="Socle",#REF!+#REF!+#REF!+#REF!+#REF!," ")</f>
        <v>#REF!</v>
      </c>
    </row>
    <row r="69" spans="1:3">
      <c r="A69" t="e">
        <f>IF(#REF!="Ouvert",#REF!+#REF!+#REF!+#REF!+#REF!,0)</f>
        <v>#REF!</v>
      </c>
      <c r="B69" t="e">
        <f>IF(#REF!="Transversal",#REF!+#REF!+#REF!+#REF!+#REF!," ")</f>
        <v>#REF!</v>
      </c>
      <c r="C69" t="e">
        <f>IF(#REF!="Socle",#REF!+#REF!+#REF!+#REF!+#REF!," ")</f>
        <v>#REF!</v>
      </c>
    </row>
    <row r="70" spans="1:3">
      <c r="A70" t="e">
        <f>IF(#REF!="Ouvert",#REF!+#REF!+#REF!+#REF!+#REF!,0)</f>
        <v>#REF!</v>
      </c>
      <c r="B70" t="e">
        <f>IF(#REF!="Transversal",#REF!+#REF!+#REF!+#REF!+#REF!," ")</f>
        <v>#REF!</v>
      </c>
      <c r="C70" t="e">
        <f>IF(#REF!="Socle",#REF!+#REF!+#REF!+#REF!+#REF!," ")</f>
        <v>#REF!</v>
      </c>
    </row>
    <row r="71" spans="1:3">
      <c r="A71" t="e">
        <f>IF(#REF!="Ouvert",#REF!+#REF!+#REF!+#REF!+#REF!,0)</f>
        <v>#REF!</v>
      </c>
      <c r="B71" t="e">
        <f>IF(#REF!="Transversal",#REF!+#REF!+#REF!+#REF!+#REF!," ")</f>
        <v>#REF!</v>
      </c>
      <c r="C71" t="e">
        <f>IF(#REF!="Socle",#REF!+#REF!+#REF!+#REF!+#REF!," 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87"/>
  <sheetViews>
    <sheetView tabSelected="1" zoomScale="96" zoomScaleNormal="96" workbookViewId="0">
      <pane xSplit="3" ySplit="4" topLeftCell="F50" activePane="bottomRight" state="frozen"/>
      <selection pane="topRight" activeCell="D1" sqref="D1"/>
      <selection pane="bottomLeft" activeCell="A5" sqref="A5"/>
      <selection pane="bottomRight" activeCell="Y38" sqref="Y38"/>
    </sheetView>
  </sheetViews>
  <sheetFormatPr baseColWidth="10" defaultColWidth="11.42578125" defaultRowHeight="15"/>
  <cols>
    <col min="1" max="1" width="16.42578125" style="1" customWidth="1"/>
    <col min="2" max="2" width="22.42578125" style="1" customWidth="1"/>
    <col min="3" max="3" width="32.140625" style="28" customWidth="1"/>
    <col min="4" max="4" width="9.42578125" style="1" customWidth="1"/>
    <col min="5" max="5" width="14.42578125" style="1" customWidth="1"/>
    <col min="6" max="6" width="12.140625" style="4" customWidth="1"/>
    <col min="7" max="7" width="5.42578125" customWidth="1"/>
    <col min="8" max="8" width="4.85546875" customWidth="1"/>
    <col min="9" max="9" width="3.85546875" customWidth="1"/>
    <col min="10" max="10" width="3.42578125" customWidth="1"/>
    <col min="11" max="12" width="6.42578125" customWidth="1"/>
    <col min="13" max="13" width="6" customWidth="1"/>
    <col min="14" max="14" width="10.85546875" customWidth="1"/>
    <col min="15" max="15" width="14.7109375" customWidth="1"/>
    <col min="16" max="16" width="7.42578125" customWidth="1"/>
    <col min="17" max="17" width="9.85546875" customWidth="1"/>
    <col min="18" max="18" width="10" style="4" customWidth="1"/>
    <col min="19" max="19" width="5.42578125" customWidth="1"/>
    <col min="20" max="20" width="17" customWidth="1"/>
    <col min="21" max="21" width="20.42578125" style="4" customWidth="1"/>
    <col min="22" max="22" width="19.42578125" style="4" customWidth="1"/>
    <col min="23" max="23" width="21.7109375" style="61" customWidth="1"/>
    <col min="24" max="24" width="12.7109375" customWidth="1"/>
  </cols>
  <sheetData>
    <row r="1" spans="1:24" ht="15.75">
      <c r="A1" s="3"/>
      <c r="B1" s="3"/>
      <c r="C1" s="25"/>
      <c r="D1" s="43">
        <f>COUNTIF(CommunMention,"Oui")</f>
        <v>38</v>
      </c>
      <c r="E1" s="51"/>
      <c r="F1" s="35" t="s">
        <v>5</v>
      </c>
      <c r="J1" s="52">
        <f>SUM(TotalTP)/2</f>
        <v>0</v>
      </c>
      <c r="K1" s="4">
        <f>SUM(TotalProjetEns)/2</f>
        <v>0</v>
      </c>
      <c r="L1" s="4"/>
      <c r="M1" s="36">
        <f>SUM(TotalECUE)/2</f>
        <v>833</v>
      </c>
      <c r="N1" s="8">
        <f>SUM(TotalProjet)/2</f>
        <v>375</v>
      </c>
      <c r="P1" s="8">
        <f>SUM(TotalStageEtudiant)/2</f>
        <v>2535</v>
      </c>
      <c r="Q1" s="8">
        <f>SUM(TotalTutorat)/2</f>
        <v>0</v>
      </c>
      <c r="T1" s="8">
        <f>SUM(TotalECTS)/2</f>
        <v>120</v>
      </c>
    </row>
    <row r="2" spans="1:24" ht="48" customHeight="1">
      <c r="A2" s="178" t="s">
        <v>6</v>
      </c>
      <c r="B2" s="179"/>
      <c r="C2" s="180"/>
      <c r="D2" s="37"/>
      <c r="E2" s="37"/>
      <c r="F2" s="38"/>
      <c r="G2" s="174" t="s">
        <v>7</v>
      </c>
      <c r="H2" s="174"/>
      <c r="I2" s="174"/>
      <c r="J2" s="174"/>
      <c r="K2" s="174"/>
      <c r="L2" s="174"/>
      <c r="M2" s="174"/>
      <c r="N2" s="167" t="s">
        <v>8</v>
      </c>
      <c r="O2" s="168"/>
      <c r="P2" s="168"/>
      <c r="Q2" s="169"/>
      <c r="R2" s="192" t="s">
        <v>9</v>
      </c>
      <c r="S2" s="193"/>
      <c r="T2" s="193"/>
      <c r="U2" s="193"/>
      <c r="V2" s="193"/>
      <c r="W2" s="62" t="s">
        <v>131</v>
      </c>
      <c r="X2" s="50"/>
    </row>
    <row r="3" spans="1:24" ht="48" customHeight="1">
      <c r="A3" s="186" t="s">
        <v>10</v>
      </c>
      <c r="B3" s="186" t="s">
        <v>11</v>
      </c>
      <c r="C3" s="184" t="s">
        <v>12</v>
      </c>
      <c r="D3" s="190" t="s">
        <v>13</v>
      </c>
      <c r="E3" s="186" t="s">
        <v>14</v>
      </c>
      <c r="F3" s="217" t="s">
        <v>15</v>
      </c>
      <c r="G3" s="175"/>
      <c r="H3" s="175"/>
      <c r="I3" s="175"/>
      <c r="J3" s="175"/>
      <c r="K3" s="175"/>
      <c r="L3" s="175"/>
      <c r="M3" s="175"/>
      <c r="N3" s="13" t="s">
        <v>16</v>
      </c>
      <c r="O3" s="170" t="s">
        <v>17</v>
      </c>
      <c r="P3" s="171"/>
      <c r="Q3" s="14" t="s">
        <v>18</v>
      </c>
      <c r="R3" s="181" t="s">
        <v>19</v>
      </c>
      <c r="S3" s="181" t="s">
        <v>20</v>
      </c>
      <c r="T3" s="172" t="s">
        <v>21</v>
      </c>
      <c r="U3" s="194" t="s">
        <v>22</v>
      </c>
      <c r="V3" s="194"/>
      <c r="W3" s="194"/>
      <c r="X3" s="176" t="s">
        <v>23</v>
      </c>
    </row>
    <row r="4" spans="1:24" s="34" customFormat="1" ht="108" customHeight="1" thickBot="1">
      <c r="A4" s="187"/>
      <c r="B4" s="187"/>
      <c r="C4" s="185"/>
      <c r="D4" s="191"/>
      <c r="E4" s="187"/>
      <c r="F4" s="218"/>
      <c r="G4" s="41" t="s">
        <v>1</v>
      </c>
      <c r="H4" s="39" t="s">
        <v>2</v>
      </c>
      <c r="I4" s="30" t="s">
        <v>3</v>
      </c>
      <c r="J4" s="31" t="s">
        <v>4</v>
      </c>
      <c r="K4" s="40" t="s">
        <v>24</v>
      </c>
      <c r="L4" s="44" t="s">
        <v>25</v>
      </c>
      <c r="M4" s="31" t="s">
        <v>26</v>
      </c>
      <c r="N4" s="32" t="s">
        <v>27</v>
      </c>
      <c r="O4" s="32" t="s">
        <v>28</v>
      </c>
      <c r="P4" s="32" t="s">
        <v>29</v>
      </c>
      <c r="Q4" s="32" t="s">
        <v>30</v>
      </c>
      <c r="R4" s="182"/>
      <c r="S4" s="182"/>
      <c r="T4" s="173"/>
      <c r="U4" s="33" t="s">
        <v>31</v>
      </c>
      <c r="V4" s="33" t="s">
        <v>32</v>
      </c>
      <c r="W4" s="63" t="s">
        <v>33</v>
      </c>
      <c r="X4" s="177"/>
    </row>
    <row r="5" spans="1:24" ht="44.1" customHeight="1">
      <c r="A5" s="11" t="s">
        <v>34</v>
      </c>
      <c r="B5" s="10"/>
      <c r="C5" s="29"/>
      <c r="D5" s="10"/>
      <c r="E5" s="10"/>
      <c r="F5" s="4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2"/>
      <c r="S5" s="10"/>
      <c r="T5" s="10"/>
      <c r="U5" s="10"/>
      <c r="V5" s="10"/>
      <c r="W5" s="60"/>
      <c r="X5" s="10"/>
    </row>
    <row r="6" spans="1:24" s="76" customFormat="1" ht="32.1" customHeight="1">
      <c r="A6" s="183" t="s">
        <v>35</v>
      </c>
      <c r="B6" s="188" t="s">
        <v>55</v>
      </c>
      <c r="C6" s="26" t="s">
        <v>66</v>
      </c>
      <c r="D6" s="74" t="s">
        <v>56</v>
      </c>
      <c r="E6" s="17" t="s">
        <v>45</v>
      </c>
      <c r="F6" s="23" t="s">
        <v>44</v>
      </c>
      <c r="G6" s="7">
        <v>32</v>
      </c>
      <c r="H6" s="70"/>
      <c r="I6" s="70"/>
      <c r="J6" s="70"/>
      <c r="K6" s="70"/>
      <c r="L6" s="70"/>
      <c r="M6" s="18">
        <f>SUM(G6:K6)</f>
        <v>32</v>
      </c>
      <c r="N6" s="7"/>
      <c r="O6" s="7"/>
      <c r="P6" s="7"/>
      <c r="Q6" s="45"/>
      <c r="R6" s="65">
        <v>2</v>
      </c>
      <c r="S6" s="129">
        <v>6</v>
      </c>
      <c r="T6" s="140">
        <v>18</v>
      </c>
      <c r="U6" s="133" t="s">
        <v>133</v>
      </c>
      <c r="V6" s="133"/>
      <c r="W6" s="131" t="s">
        <v>132</v>
      </c>
      <c r="X6" s="75">
        <v>3</v>
      </c>
    </row>
    <row r="7" spans="1:24" s="76" customFormat="1">
      <c r="A7" s="183"/>
      <c r="B7" s="188"/>
      <c r="C7" s="26" t="s">
        <v>54</v>
      </c>
      <c r="D7" s="74" t="s">
        <v>56</v>
      </c>
      <c r="E7" s="17" t="s">
        <v>45</v>
      </c>
      <c r="F7" s="23" t="s">
        <v>44</v>
      </c>
      <c r="G7" s="7">
        <v>32</v>
      </c>
      <c r="H7" s="70"/>
      <c r="I7" s="70"/>
      <c r="J7" s="70"/>
      <c r="K7" s="70"/>
      <c r="L7" s="70"/>
      <c r="M7" s="18">
        <f t="shared" ref="M7:M23" si="0">SUM(G7:K7)</f>
        <v>32</v>
      </c>
      <c r="N7" s="7"/>
      <c r="O7" s="7"/>
      <c r="P7" s="7"/>
      <c r="Q7" s="45"/>
      <c r="R7" s="65">
        <v>2</v>
      </c>
      <c r="S7" s="145"/>
      <c r="T7" s="141"/>
      <c r="U7" s="215"/>
      <c r="V7" s="215"/>
      <c r="W7" s="137"/>
      <c r="X7" s="75">
        <v>3</v>
      </c>
    </row>
    <row r="8" spans="1:24" s="76" customFormat="1" ht="14.1" customHeight="1">
      <c r="A8" s="183"/>
      <c r="B8" s="188"/>
      <c r="C8" s="26" t="s">
        <v>67</v>
      </c>
      <c r="D8" s="74" t="s">
        <v>56</v>
      </c>
      <c r="E8" s="17" t="s">
        <v>45</v>
      </c>
      <c r="F8" s="23" t="s">
        <v>44</v>
      </c>
      <c r="G8" s="16">
        <v>32</v>
      </c>
      <c r="H8" s="16"/>
      <c r="I8" s="16"/>
      <c r="J8" s="70"/>
      <c r="K8" s="70"/>
      <c r="L8" s="70"/>
      <c r="M8" s="18">
        <f t="shared" si="0"/>
        <v>32</v>
      </c>
      <c r="N8" s="22"/>
      <c r="O8" s="16"/>
      <c r="P8" s="16"/>
      <c r="Q8" s="46"/>
      <c r="R8" s="66">
        <v>2</v>
      </c>
      <c r="S8" s="145"/>
      <c r="T8" s="141"/>
      <c r="U8" s="130"/>
      <c r="V8" s="130"/>
      <c r="W8" s="137"/>
      <c r="X8" s="75">
        <v>3</v>
      </c>
    </row>
    <row r="9" spans="1:24" s="76" customFormat="1" ht="12.95" customHeight="1">
      <c r="A9" s="183"/>
      <c r="B9" s="188"/>
      <c r="C9" s="26" t="s">
        <v>57</v>
      </c>
      <c r="D9" s="74" t="s">
        <v>56</v>
      </c>
      <c r="E9" s="17" t="s">
        <v>45</v>
      </c>
      <c r="F9" s="24" t="s">
        <v>44</v>
      </c>
      <c r="G9" s="2"/>
      <c r="H9" s="2"/>
      <c r="I9" s="2">
        <v>15</v>
      </c>
      <c r="J9" s="70"/>
      <c r="K9" s="2"/>
      <c r="L9" s="2"/>
      <c r="M9" s="18">
        <f t="shared" si="0"/>
        <v>15</v>
      </c>
      <c r="N9" s="2"/>
      <c r="O9" s="2"/>
      <c r="P9" s="2"/>
      <c r="Q9" s="47"/>
      <c r="R9" s="48">
        <v>1</v>
      </c>
      <c r="S9" s="145"/>
      <c r="T9" s="141"/>
      <c r="U9" s="77" t="s">
        <v>129</v>
      </c>
      <c r="V9" s="78"/>
      <c r="W9" s="137"/>
      <c r="X9" s="75"/>
    </row>
    <row r="10" spans="1:24" s="76" customFormat="1" ht="25.5" customHeight="1">
      <c r="A10" s="183"/>
      <c r="B10" s="188"/>
      <c r="C10" s="26" t="s">
        <v>58</v>
      </c>
      <c r="D10" s="74" t="s">
        <v>56</v>
      </c>
      <c r="E10" s="17" t="s">
        <v>45</v>
      </c>
      <c r="F10" s="24" t="s">
        <v>44</v>
      </c>
      <c r="G10" s="2"/>
      <c r="H10" s="2"/>
      <c r="I10" s="2">
        <v>15</v>
      </c>
      <c r="J10" s="70"/>
      <c r="K10" s="2"/>
      <c r="L10" s="2"/>
      <c r="M10" s="18">
        <f t="shared" si="0"/>
        <v>15</v>
      </c>
      <c r="N10" s="2"/>
      <c r="O10" s="2"/>
      <c r="P10" s="2"/>
      <c r="Q10" s="47"/>
      <c r="R10" s="48">
        <v>1</v>
      </c>
      <c r="S10" s="144"/>
      <c r="T10" s="143"/>
      <c r="U10" s="77" t="s">
        <v>129</v>
      </c>
      <c r="V10" s="78"/>
      <c r="W10" s="137"/>
      <c r="X10" s="75"/>
    </row>
    <row r="11" spans="1:24" s="76" customFormat="1" ht="25.5" customHeight="1">
      <c r="A11" s="136" t="s">
        <v>36</v>
      </c>
      <c r="B11" s="189" t="s">
        <v>139</v>
      </c>
      <c r="C11" s="26" t="s">
        <v>134</v>
      </c>
      <c r="D11" s="74" t="s">
        <v>56</v>
      </c>
      <c r="E11" s="17" t="s">
        <v>45</v>
      </c>
      <c r="F11" s="24" t="s">
        <v>44</v>
      </c>
      <c r="G11" s="5">
        <v>32</v>
      </c>
      <c r="H11" s="2"/>
      <c r="I11" s="2"/>
      <c r="J11" s="70"/>
      <c r="K11" s="2"/>
      <c r="L11" s="2"/>
      <c r="M11" s="18">
        <v>32</v>
      </c>
      <c r="N11" s="5"/>
      <c r="O11" s="5"/>
      <c r="P11" s="5"/>
      <c r="Q11" s="56"/>
      <c r="R11" s="48">
        <v>1</v>
      </c>
      <c r="S11" s="129">
        <v>3</v>
      </c>
      <c r="T11" s="140">
        <v>9</v>
      </c>
      <c r="U11" s="77" t="s">
        <v>141</v>
      </c>
      <c r="V11" s="77"/>
      <c r="W11" s="137"/>
      <c r="X11" s="75"/>
    </row>
    <row r="12" spans="1:24" s="76" customFormat="1" ht="27.75" customHeight="1">
      <c r="A12" s="137"/>
      <c r="B12" s="189"/>
      <c r="C12" s="26" t="s">
        <v>68</v>
      </c>
      <c r="D12" s="74" t="s">
        <v>56</v>
      </c>
      <c r="E12" s="17" t="s">
        <v>45</v>
      </c>
      <c r="F12" s="24" t="s">
        <v>44</v>
      </c>
      <c r="G12" s="6">
        <v>48</v>
      </c>
      <c r="H12" s="2"/>
      <c r="I12" s="2"/>
      <c r="J12" s="70"/>
      <c r="K12" s="79"/>
      <c r="L12" s="79"/>
      <c r="M12" s="18">
        <f t="shared" si="0"/>
        <v>48</v>
      </c>
      <c r="N12" s="80"/>
      <c r="O12" s="81"/>
      <c r="P12" s="81"/>
      <c r="Q12" s="82"/>
      <c r="R12" s="48">
        <v>1</v>
      </c>
      <c r="S12" s="145"/>
      <c r="T12" s="141"/>
      <c r="U12" s="83" t="s">
        <v>142</v>
      </c>
      <c r="V12" s="84"/>
      <c r="W12" s="137"/>
      <c r="X12" s="75"/>
    </row>
    <row r="13" spans="1:24" s="76" customFormat="1" ht="27.75" customHeight="1">
      <c r="A13" s="137"/>
      <c r="B13" s="189"/>
      <c r="C13" s="123" t="s">
        <v>151</v>
      </c>
      <c r="D13" s="85" t="s">
        <v>56</v>
      </c>
      <c r="E13" s="124" t="s">
        <v>45</v>
      </c>
      <c r="F13" s="125" t="s">
        <v>44</v>
      </c>
      <c r="G13" s="6"/>
      <c r="H13" s="2"/>
      <c r="I13" s="2"/>
      <c r="J13" s="70"/>
      <c r="K13" s="79"/>
      <c r="L13" s="79"/>
      <c r="M13" s="18">
        <v>0</v>
      </c>
      <c r="N13" s="80"/>
      <c r="O13" s="81"/>
      <c r="P13" s="81"/>
      <c r="Q13" s="82"/>
      <c r="R13" s="48">
        <v>1</v>
      </c>
      <c r="S13" s="145"/>
      <c r="T13" s="141"/>
      <c r="U13" s="83" t="s">
        <v>143</v>
      </c>
      <c r="V13" s="84"/>
      <c r="W13" s="137"/>
      <c r="X13" s="75"/>
    </row>
    <row r="14" spans="1:24" s="76" customFormat="1" ht="30" customHeight="1">
      <c r="A14" s="137"/>
      <c r="B14" s="189"/>
      <c r="C14" s="26" t="s">
        <v>135</v>
      </c>
      <c r="D14" s="74" t="s">
        <v>56</v>
      </c>
      <c r="E14" s="124" t="s">
        <v>45</v>
      </c>
      <c r="F14" s="125" t="s">
        <v>44</v>
      </c>
      <c r="G14" s="6"/>
      <c r="H14" s="2"/>
      <c r="I14" s="2"/>
      <c r="J14" s="70"/>
      <c r="K14" s="79"/>
      <c r="L14" s="79"/>
      <c r="M14" s="18">
        <f t="shared" si="0"/>
        <v>0</v>
      </c>
      <c r="N14" s="80"/>
      <c r="O14" s="81"/>
      <c r="P14" s="81"/>
      <c r="Q14" s="82"/>
      <c r="R14" s="48">
        <v>1</v>
      </c>
      <c r="S14" s="145"/>
      <c r="T14" s="141"/>
      <c r="U14" s="83" t="s">
        <v>140</v>
      </c>
      <c r="V14" s="84"/>
      <c r="W14" s="137"/>
      <c r="X14" s="75"/>
    </row>
    <row r="15" spans="1:24" s="76" customFormat="1">
      <c r="A15" s="137"/>
      <c r="B15" s="189"/>
      <c r="C15" s="26" t="s">
        <v>136</v>
      </c>
      <c r="D15" s="74" t="s">
        <v>56</v>
      </c>
      <c r="E15" s="17" t="s">
        <v>45</v>
      </c>
      <c r="F15" s="24" t="s">
        <v>44</v>
      </c>
      <c r="G15" s="15"/>
      <c r="H15" s="2"/>
      <c r="I15" s="2"/>
      <c r="J15" s="70"/>
      <c r="K15" s="79"/>
      <c r="L15" s="79"/>
      <c r="M15" s="18">
        <f t="shared" si="0"/>
        <v>0</v>
      </c>
      <c r="N15" s="86"/>
      <c r="O15" s="87"/>
      <c r="P15" s="87"/>
      <c r="Q15" s="88"/>
      <c r="R15" s="48">
        <v>1</v>
      </c>
      <c r="S15" s="145"/>
      <c r="T15" s="141"/>
      <c r="U15" s="83" t="s">
        <v>140</v>
      </c>
      <c r="V15" s="84"/>
      <c r="W15" s="137"/>
      <c r="X15" s="75"/>
    </row>
    <row r="16" spans="1:24" s="76" customFormat="1">
      <c r="A16" s="137"/>
      <c r="B16" s="189"/>
      <c r="C16" s="26" t="s">
        <v>137</v>
      </c>
      <c r="D16" s="74" t="s">
        <v>56</v>
      </c>
      <c r="E16" s="17" t="s">
        <v>45</v>
      </c>
      <c r="F16" s="24" t="s">
        <v>44</v>
      </c>
      <c r="G16" s="15"/>
      <c r="H16" s="2"/>
      <c r="I16" s="2"/>
      <c r="J16" s="70"/>
      <c r="K16" s="79"/>
      <c r="L16" s="79"/>
      <c r="M16" s="18">
        <f t="shared" ref="M16:M17" si="1">SUM(G16:K16)</f>
        <v>0</v>
      </c>
      <c r="N16" s="86"/>
      <c r="O16" s="87"/>
      <c r="P16" s="87"/>
      <c r="Q16" s="88"/>
      <c r="R16" s="48">
        <v>1</v>
      </c>
      <c r="S16" s="145"/>
      <c r="T16" s="141"/>
      <c r="U16" s="126" t="s">
        <v>143</v>
      </c>
      <c r="V16" s="84"/>
      <c r="W16" s="137"/>
      <c r="X16" s="75"/>
    </row>
    <row r="17" spans="1:24" s="76" customFormat="1">
      <c r="A17" s="137"/>
      <c r="B17" s="189"/>
      <c r="C17" s="26" t="s">
        <v>138</v>
      </c>
      <c r="D17" s="74" t="s">
        <v>56</v>
      </c>
      <c r="E17" s="17" t="s">
        <v>45</v>
      </c>
      <c r="F17" s="24" t="s">
        <v>44</v>
      </c>
      <c r="G17" s="15"/>
      <c r="H17" s="2"/>
      <c r="I17" s="2"/>
      <c r="J17" s="70"/>
      <c r="K17" s="79"/>
      <c r="L17" s="79"/>
      <c r="M17" s="18">
        <f t="shared" si="1"/>
        <v>0</v>
      </c>
      <c r="N17" s="86"/>
      <c r="O17" s="87"/>
      <c r="P17" s="87"/>
      <c r="Q17" s="88"/>
      <c r="R17" s="48">
        <v>1</v>
      </c>
      <c r="S17" s="145"/>
      <c r="T17" s="141"/>
      <c r="U17" s="83" t="s">
        <v>112</v>
      </c>
      <c r="V17" s="84"/>
      <c r="W17" s="137"/>
      <c r="X17" s="75"/>
    </row>
    <row r="18" spans="1:24" s="76" customFormat="1">
      <c r="A18" s="137"/>
      <c r="B18" s="189"/>
      <c r="C18" s="26" t="s">
        <v>113</v>
      </c>
      <c r="D18" s="74" t="s">
        <v>56</v>
      </c>
      <c r="E18" s="17" t="s">
        <v>45</v>
      </c>
      <c r="F18" s="24" t="s">
        <v>44</v>
      </c>
      <c r="G18" s="15"/>
      <c r="H18" s="2"/>
      <c r="I18" s="2"/>
      <c r="J18" s="70"/>
      <c r="K18" s="79"/>
      <c r="L18" s="79"/>
      <c r="M18" s="18"/>
      <c r="N18" s="86"/>
      <c r="O18" s="87"/>
      <c r="P18" s="87"/>
      <c r="Q18" s="88"/>
      <c r="R18" s="48">
        <v>1</v>
      </c>
      <c r="S18" s="145"/>
      <c r="T18" s="141"/>
      <c r="U18" s="83" t="s">
        <v>142</v>
      </c>
      <c r="V18" s="84"/>
      <c r="W18" s="137"/>
      <c r="X18" s="75"/>
    </row>
    <row r="19" spans="1:24" s="76" customFormat="1">
      <c r="A19" s="137"/>
      <c r="B19" s="189"/>
      <c r="C19" s="26" t="s">
        <v>114</v>
      </c>
      <c r="D19" s="74" t="s">
        <v>56</v>
      </c>
      <c r="E19" s="17" t="s">
        <v>45</v>
      </c>
      <c r="F19" s="24" t="s">
        <v>44</v>
      </c>
      <c r="G19" s="2"/>
      <c r="H19" s="2"/>
      <c r="I19" s="2"/>
      <c r="J19" s="2"/>
      <c r="K19" s="79"/>
      <c r="L19" s="79"/>
      <c r="M19" s="18"/>
      <c r="N19" s="86"/>
      <c r="O19" s="87"/>
      <c r="P19" s="87"/>
      <c r="Q19" s="88"/>
      <c r="R19" s="48">
        <v>1</v>
      </c>
      <c r="S19" s="144"/>
      <c r="T19" s="143"/>
      <c r="U19" s="83" t="s">
        <v>140</v>
      </c>
      <c r="V19" s="84"/>
      <c r="W19" s="137"/>
      <c r="X19" s="75"/>
    </row>
    <row r="20" spans="1:24" s="76" customFormat="1">
      <c r="A20" s="136" t="s">
        <v>37</v>
      </c>
      <c r="B20" s="139" t="s">
        <v>59</v>
      </c>
      <c r="C20" s="26" t="s">
        <v>17</v>
      </c>
      <c r="D20" s="74" t="s">
        <v>56</v>
      </c>
      <c r="E20" s="17" t="s">
        <v>46</v>
      </c>
      <c r="F20" s="24" t="s">
        <v>42</v>
      </c>
      <c r="G20" s="2"/>
      <c r="H20" s="2"/>
      <c r="I20" s="2"/>
      <c r="J20" s="2"/>
      <c r="K20" s="2"/>
      <c r="L20" s="2"/>
      <c r="M20" s="18">
        <f t="shared" si="0"/>
        <v>0</v>
      </c>
      <c r="N20" s="7">
        <v>90</v>
      </c>
      <c r="O20" s="2">
        <v>0</v>
      </c>
      <c r="P20" s="2">
        <v>90</v>
      </c>
      <c r="Q20" s="47"/>
      <c r="R20" s="48"/>
      <c r="S20" s="129">
        <f t="shared" ref="S20" si="2">T20</f>
        <v>0</v>
      </c>
      <c r="T20" s="140"/>
      <c r="U20" s="83" t="s">
        <v>144</v>
      </c>
      <c r="V20" s="83"/>
      <c r="W20" s="137"/>
      <c r="X20" s="75"/>
    </row>
    <row r="21" spans="1:24" s="76" customFormat="1">
      <c r="A21" s="137"/>
      <c r="B21" s="139"/>
      <c r="C21" s="59" t="s">
        <v>115</v>
      </c>
      <c r="D21" s="74" t="s">
        <v>56</v>
      </c>
      <c r="E21" s="17" t="s">
        <v>46</v>
      </c>
      <c r="F21" s="24" t="s">
        <v>42</v>
      </c>
      <c r="G21" s="7"/>
      <c r="H21" s="2"/>
      <c r="I21" s="2"/>
      <c r="J21" s="70"/>
      <c r="K21" s="2"/>
      <c r="L21" s="2"/>
      <c r="M21" s="18">
        <f t="shared" si="0"/>
        <v>0</v>
      </c>
      <c r="N21" s="2"/>
      <c r="O21" s="2"/>
      <c r="P21" s="2"/>
      <c r="Q21" s="47"/>
      <c r="R21" s="48"/>
      <c r="S21" s="145"/>
      <c r="T21" s="141"/>
      <c r="U21" s="89" t="s">
        <v>144</v>
      </c>
      <c r="V21" s="84"/>
      <c r="W21" s="137"/>
      <c r="X21" s="90"/>
    </row>
    <row r="22" spans="1:24" s="76" customFormat="1" ht="24.95" customHeight="1">
      <c r="A22" s="137"/>
      <c r="B22" s="139"/>
      <c r="C22" s="67" t="s">
        <v>116</v>
      </c>
      <c r="D22" s="74" t="s">
        <v>56</v>
      </c>
      <c r="E22" s="17" t="s">
        <v>46</v>
      </c>
      <c r="F22" s="24" t="s">
        <v>42</v>
      </c>
      <c r="G22" s="2"/>
      <c r="H22" s="2"/>
      <c r="I22" s="15"/>
      <c r="J22" s="70"/>
      <c r="K22" s="2"/>
      <c r="L22" s="2"/>
      <c r="M22" s="18">
        <f t="shared" ref="M22" si="3">SUM(G22:K22)</f>
        <v>0</v>
      </c>
      <c r="N22" s="2">
        <v>10</v>
      </c>
      <c r="O22" s="2"/>
      <c r="P22" s="2"/>
      <c r="Q22" s="47"/>
      <c r="R22" s="48"/>
      <c r="S22" s="145"/>
      <c r="T22" s="141"/>
      <c r="U22" s="83" t="s">
        <v>130</v>
      </c>
      <c r="V22" s="84"/>
      <c r="W22" s="137"/>
      <c r="X22" s="75"/>
    </row>
    <row r="23" spans="1:24" s="76" customFormat="1">
      <c r="A23" s="136" t="s">
        <v>38</v>
      </c>
      <c r="B23" s="138" t="s">
        <v>62</v>
      </c>
      <c r="C23" s="127" t="s">
        <v>127</v>
      </c>
      <c r="D23" s="74" t="s">
        <v>56</v>
      </c>
      <c r="E23" s="17" t="s">
        <v>47</v>
      </c>
      <c r="F23" s="24" t="s">
        <v>42</v>
      </c>
      <c r="G23" s="5"/>
      <c r="H23" s="2"/>
      <c r="I23" s="2">
        <v>20</v>
      </c>
      <c r="J23" s="70"/>
      <c r="K23" s="2"/>
      <c r="L23" s="2"/>
      <c r="M23" s="149">
        <f t="shared" si="0"/>
        <v>20</v>
      </c>
      <c r="N23" s="2"/>
      <c r="O23" s="2"/>
      <c r="P23" s="2"/>
      <c r="Q23" s="47"/>
      <c r="R23" s="129">
        <v>1</v>
      </c>
      <c r="S23" s="129">
        <v>1</v>
      </c>
      <c r="T23" s="140">
        <v>3</v>
      </c>
      <c r="U23" s="131" t="s">
        <v>129</v>
      </c>
      <c r="V23" s="84"/>
      <c r="W23" s="137"/>
      <c r="X23" s="75"/>
    </row>
    <row r="24" spans="1:24" s="76" customFormat="1">
      <c r="A24" s="137"/>
      <c r="B24" s="139"/>
      <c r="C24" s="128"/>
      <c r="D24" s="74"/>
      <c r="E24" s="91"/>
      <c r="F24" s="24"/>
      <c r="G24" s="5"/>
      <c r="H24" s="2"/>
      <c r="I24" s="2"/>
      <c r="J24" s="70"/>
      <c r="K24" s="2"/>
      <c r="L24" s="2"/>
      <c r="M24" s="130"/>
      <c r="N24" s="2"/>
      <c r="O24" s="2"/>
      <c r="P24" s="2"/>
      <c r="Q24" s="47"/>
      <c r="R24" s="130"/>
      <c r="S24" s="145"/>
      <c r="T24" s="141"/>
      <c r="U24" s="132"/>
      <c r="V24" s="84"/>
      <c r="W24" s="132"/>
      <c r="X24" s="75"/>
    </row>
    <row r="25" spans="1:24" s="101" customFormat="1" ht="15.75" thickBot="1">
      <c r="A25" s="92"/>
      <c r="B25" s="93"/>
      <c r="C25" s="94"/>
      <c r="D25" s="195" t="s">
        <v>39</v>
      </c>
      <c r="E25" s="154"/>
      <c r="F25" s="155"/>
      <c r="G25" s="95">
        <f>SUM(G6:G11)+48</f>
        <v>176</v>
      </c>
      <c r="H25" s="95">
        <f>SUM(H6:H24)</f>
        <v>0</v>
      </c>
      <c r="I25" s="95">
        <v>52</v>
      </c>
      <c r="J25" s="95">
        <f>SUM(J6:J24)</f>
        <v>0</v>
      </c>
      <c r="K25" s="95">
        <f>SUM(K6:K24)</f>
        <v>0</v>
      </c>
      <c r="L25" s="95"/>
      <c r="M25" s="95">
        <v>228</v>
      </c>
      <c r="N25" s="95">
        <f>SUM(N6:N24)</f>
        <v>100</v>
      </c>
      <c r="O25" s="95">
        <f>SUM(O6:O24)</f>
        <v>0</v>
      </c>
      <c r="P25" s="95">
        <f>SUM(P6:P24)</f>
        <v>90</v>
      </c>
      <c r="Q25" s="95">
        <f>SUM(Q6:Q24)</f>
        <v>0</v>
      </c>
      <c r="R25" s="96"/>
      <c r="S25" s="96"/>
      <c r="T25" s="97">
        <f>SUM(T6:T24)</f>
        <v>30</v>
      </c>
      <c r="U25" s="95"/>
      <c r="V25" s="98"/>
      <c r="W25" s="99"/>
      <c r="X25" s="100">
        <f>SUM(X6:X24)</f>
        <v>9</v>
      </c>
    </row>
    <row r="26" spans="1:24" s="76" customFormat="1" ht="44.1" customHeight="1">
      <c r="A26" s="102" t="s">
        <v>40</v>
      </c>
      <c r="B26" s="103"/>
      <c r="C26" s="104"/>
      <c r="D26" s="103"/>
      <c r="E26" s="103"/>
      <c r="F26" s="105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5"/>
      <c r="S26" s="103"/>
      <c r="T26" s="103"/>
      <c r="U26" s="103"/>
      <c r="V26" s="103"/>
      <c r="W26" s="106"/>
      <c r="X26" s="103"/>
    </row>
    <row r="27" spans="1:24" s="76" customFormat="1" ht="24" customHeight="1">
      <c r="A27" s="183" t="s">
        <v>35</v>
      </c>
      <c r="B27" s="159" t="s">
        <v>63</v>
      </c>
      <c r="C27" s="26" t="s">
        <v>66</v>
      </c>
      <c r="D27" s="74" t="s">
        <v>56</v>
      </c>
      <c r="E27" s="17" t="s">
        <v>45</v>
      </c>
      <c r="F27" s="23" t="s">
        <v>44</v>
      </c>
      <c r="G27" s="7">
        <v>32</v>
      </c>
      <c r="H27" s="70"/>
      <c r="I27" s="70"/>
      <c r="J27" s="70"/>
      <c r="K27" s="70"/>
      <c r="L27" s="70"/>
      <c r="M27" s="18">
        <f>SUM(G27:K27)</f>
        <v>32</v>
      </c>
      <c r="N27" s="7"/>
      <c r="O27" s="7"/>
      <c r="P27" s="7"/>
      <c r="Q27" s="2"/>
      <c r="R27" s="65">
        <v>2</v>
      </c>
      <c r="S27" s="129">
        <v>5</v>
      </c>
      <c r="T27" s="140">
        <v>15</v>
      </c>
      <c r="U27" s="133" t="s">
        <v>145</v>
      </c>
      <c r="V27" s="133" t="s">
        <v>145</v>
      </c>
      <c r="W27" s="131" t="s">
        <v>132</v>
      </c>
      <c r="X27" s="75">
        <v>3</v>
      </c>
    </row>
    <row r="28" spans="1:24" s="76" customFormat="1">
      <c r="A28" s="183"/>
      <c r="B28" s="139"/>
      <c r="C28" s="26" t="s">
        <v>152</v>
      </c>
      <c r="D28" s="74" t="s">
        <v>56</v>
      </c>
      <c r="E28" s="17" t="s">
        <v>45</v>
      </c>
      <c r="F28" s="23" t="s">
        <v>44</v>
      </c>
      <c r="G28" s="7">
        <v>32</v>
      </c>
      <c r="H28" s="70"/>
      <c r="I28" s="70"/>
      <c r="J28" s="70"/>
      <c r="K28" s="70"/>
      <c r="L28" s="70"/>
      <c r="M28" s="18">
        <f>SUM(G28:K28)</f>
        <v>32</v>
      </c>
      <c r="N28" s="7"/>
      <c r="O28" s="7"/>
      <c r="P28" s="7"/>
      <c r="Q28" s="2"/>
      <c r="R28" s="65">
        <v>2</v>
      </c>
      <c r="S28" s="145"/>
      <c r="T28" s="141"/>
      <c r="U28" s="134"/>
      <c r="V28" s="134"/>
      <c r="W28" s="137"/>
      <c r="X28" s="75">
        <v>3</v>
      </c>
    </row>
    <row r="29" spans="1:24" s="76" customFormat="1">
      <c r="A29" s="183"/>
      <c r="B29" s="139"/>
      <c r="C29" s="26" t="s">
        <v>69</v>
      </c>
      <c r="D29" s="74" t="s">
        <v>56</v>
      </c>
      <c r="E29" s="17" t="s">
        <v>45</v>
      </c>
      <c r="F29" s="23" t="s">
        <v>44</v>
      </c>
      <c r="G29" s="16">
        <v>32</v>
      </c>
      <c r="H29" s="16"/>
      <c r="I29" s="16"/>
      <c r="J29" s="70"/>
      <c r="K29" s="70"/>
      <c r="L29" s="70"/>
      <c r="M29" s="18">
        <f>SUM(G29:K29)</f>
        <v>32</v>
      </c>
      <c r="N29" s="22"/>
      <c r="O29" s="16"/>
      <c r="P29" s="16"/>
      <c r="Q29" s="68"/>
      <c r="R29" s="66">
        <v>2</v>
      </c>
      <c r="S29" s="145"/>
      <c r="T29" s="141"/>
      <c r="U29" s="135"/>
      <c r="V29" s="135"/>
      <c r="W29" s="137"/>
      <c r="X29" s="75">
        <v>3</v>
      </c>
    </row>
    <row r="30" spans="1:24" s="76" customFormat="1">
      <c r="A30" s="183"/>
      <c r="B30" s="139"/>
      <c r="C30" s="26" t="s">
        <v>64</v>
      </c>
      <c r="D30" s="74" t="s">
        <v>56</v>
      </c>
      <c r="E30" s="17" t="s">
        <v>45</v>
      </c>
      <c r="F30" s="24" t="s">
        <v>44</v>
      </c>
      <c r="G30" s="2"/>
      <c r="H30" s="2"/>
      <c r="I30" s="2">
        <v>15</v>
      </c>
      <c r="J30" s="70"/>
      <c r="K30" s="2"/>
      <c r="L30" s="2"/>
      <c r="M30" s="18">
        <f t="shared" ref="M30:M42" si="4">SUM(G30:K30)</f>
        <v>15</v>
      </c>
      <c r="N30" s="2"/>
      <c r="O30" s="2"/>
      <c r="P30" s="2"/>
      <c r="Q30" s="47"/>
      <c r="R30" s="48">
        <v>1</v>
      </c>
      <c r="S30" s="145"/>
      <c r="T30" s="141"/>
      <c r="U30" s="77" t="s">
        <v>129</v>
      </c>
      <c r="V30" s="77"/>
      <c r="W30" s="137"/>
      <c r="X30" s="75"/>
    </row>
    <row r="31" spans="1:24" s="76" customFormat="1">
      <c r="A31" s="183"/>
      <c r="B31" s="163"/>
      <c r="C31" s="26" t="s">
        <v>65</v>
      </c>
      <c r="D31" s="74" t="s">
        <v>56</v>
      </c>
      <c r="E31" s="17" t="s">
        <v>45</v>
      </c>
      <c r="F31" s="24" t="s">
        <v>44</v>
      </c>
      <c r="G31" s="2"/>
      <c r="H31" s="2"/>
      <c r="I31" s="2">
        <v>15</v>
      </c>
      <c r="J31" s="70"/>
      <c r="K31" s="2"/>
      <c r="L31" s="2"/>
      <c r="M31" s="18">
        <f t="shared" si="4"/>
        <v>15</v>
      </c>
      <c r="N31" s="2"/>
      <c r="O31" s="2"/>
      <c r="P31" s="2"/>
      <c r="Q31" s="47"/>
      <c r="R31" s="48">
        <v>1</v>
      </c>
      <c r="S31" s="144"/>
      <c r="T31" s="143"/>
      <c r="U31" s="77" t="s">
        <v>129</v>
      </c>
      <c r="V31" s="77"/>
      <c r="W31" s="137"/>
      <c r="X31" s="75"/>
    </row>
    <row r="32" spans="1:24" s="76" customFormat="1" ht="30">
      <c r="A32" s="136" t="s">
        <v>36</v>
      </c>
      <c r="B32" s="146" t="s">
        <v>155</v>
      </c>
      <c r="C32" s="26" t="s">
        <v>154</v>
      </c>
      <c r="D32" s="74" t="s">
        <v>56</v>
      </c>
      <c r="E32" s="17" t="s">
        <v>45</v>
      </c>
      <c r="F32" s="24" t="s">
        <v>44</v>
      </c>
      <c r="G32" s="5">
        <v>32</v>
      </c>
      <c r="H32" s="2"/>
      <c r="I32" s="2"/>
      <c r="J32" s="70"/>
      <c r="K32" s="2"/>
      <c r="L32" s="2"/>
      <c r="M32" s="18">
        <v>32</v>
      </c>
      <c r="N32" s="5"/>
      <c r="O32" s="5"/>
      <c r="P32" s="5"/>
      <c r="Q32" s="56"/>
      <c r="R32" s="48">
        <v>1</v>
      </c>
      <c r="S32" s="129">
        <v>3</v>
      </c>
      <c r="T32" s="140">
        <v>9</v>
      </c>
      <c r="U32" s="77" t="s">
        <v>140</v>
      </c>
      <c r="V32" s="78"/>
      <c r="W32" s="137"/>
      <c r="X32" s="107"/>
    </row>
    <row r="33" spans="1:24" s="76" customFormat="1" ht="30">
      <c r="A33" s="137"/>
      <c r="B33" s="147"/>
      <c r="C33" s="26" t="s">
        <v>70</v>
      </c>
      <c r="D33" s="74" t="s">
        <v>56</v>
      </c>
      <c r="E33" s="17" t="s">
        <v>45</v>
      </c>
      <c r="F33" s="24" t="s">
        <v>44</v>
      </c>
      <c r="G33" s="6">
        <v>48</v>
      </c>
      <c r="H33" s="2"/>
      <c r="I33" s="2"/>
      <c r="J33" s="70"/>
      <c r="K33" s="79"/>
      <c r="L33" s="79"/>
      <c r="M33" s="18">
        <f t="shared" si="4"/>
        <v>48</v>
      </c>
      <c r="N33" s="81"/>
      <c r="O33" s="81"/>
      <c r="P33" s="81"/>
      <c r="Q33" s="82"/>
      <c r="R33" s="108">
        <v>1</v>
      </c>
      <c r="S33" s="145"/>
      <c r="T33" s="141"/>
      <c r="U33" s="83" t="s">
        <v>140</v>
      </c>
      <c r="V33" s="84"/>
      <c r="W33" s="137"/>
      <c r="X33" s="75"/>
    </row>
    <row r="34" spans="1:24" s="76" customFormat="1">
      <c r="A34" s="137"/>
      <c r="B34" s="147"/>
      <c r="C34" s="26" t="s">
        <v>71</v>
      </c>
      <c r="D34" s="74" t="s">
        <v>56</v>
      </c>
      <c r="E34" s="17" t="s">
        <v>45</v>
      </c>
      <c r="F34" s="24" t="s">
        <v>44</v>
      </c>
      <c r="G34" s="6"/>
      <c r="H34" s="2"/>
      <c r="I34" s="2"/>
      <c r="J34" s="70"/>
      <c r="K34" s="79"/>
      <c r="L34" s="79"/>
      <c r="M34" s="18">
        <f t="shared" si="4"/>
        <v>0</v>
      </c>
      <c r="N34" s="81"/>
      <c r="O34" s="81"/>
      <c r="P34" s="81"/>
      <c r="Q34" s="82"/>
      <c r="R34" s="108">
        <v>1</v>
      </c>
      <c r="S34" s="145"/>
      <c r="T34" s="141"/>
      <c r="U34" s="83" t="s">
        <v>140</v>
      </c>
      <c r="V34" s="84"/>
      <c r="W34" s="137"/>
      <c r="X34" s="75"/>
    </row>
    <row r="35" spans="1:24" s="76" customFormat="1">
      <c r="A35" s="137"/>
      <c r="B35" s="147"/>
      <c r="C35" s="26" t="s">
        <v>72</v>
      </c>
      <c r="D35" s="74" t="s">
        <v>56</v>
      </c>
      <c r="E35" s="17" t="s">
        <v>45</v>
      </c>
      <c r="F35" s="24" t="s">
        <v>44</v>
      </c>
      <c r="G35" s="15"/>
      <c r="H35" s="2"/>
      <c r="I35" s="2"/>
      <c r="J35" s="70"/>
      <c r="K35" s="79"/>
      <c r="L35" s="79"/>
      <c r="M35" s="18">
        <f t="shared" si="4"/>
        <v>0</v>
      </c>
      <c r="N35" s="87"/>
      <c r="O35" s="87"/>
      <c r="P35" s="87"/>
      <c r="Q35" s="88"/>
      <c r="R35" s="108">
        <v>1</v>
      </c>
      <c r="S35" s="145"/>
      <c r="T35" s="141"/>
      <c r="U35" s="83" t="s">
        <v>140</v>
      </c>
      <c r="V35" s="84"/>
      <c r="W35" s="137"/>
      <c r="X35" s="75"/>
    </row>
    <row r="36" spans="1:24" s="76" customFormat="1">
      <c r="A36" s="137"/>
      <c r="B36" s="147"/>
      <c r="C36" s="26" t="s">
        <v>73</v>
      </c>
      <c r="D36" s="74" t="s">
        <v>56</v>
      </c>
      <c r="E36" s="17" t="s">
        <v>45</v>
      </c>
      <c r="F36" s="24" t="s">
        <v>44</v>
      </c>
      <c r="G36" s="15"/>
      <c r="H36" s="2"/>
      <c r="I36" s="2"/>
      <c r="J36" s="70"/>
      <c r="K36" s="79"/>
      <c r="L36" s="79"/>
      <c r="M36" s="18">
        <f t="shared" si="4"/>
        <v>0</v>
      </c>
      <c r="N36" s="87"/>
      <c r="O36" s="87"/>
      <c r="P36" s="87"/>
      <c r="Q36" s="88"/>
      <c r="R36" s="108">
        <v>1</v>
      </c>
      <c r="S36" s="145"/>
      <c r="T36" s="141"/>
      <c r="U36" s="83" t="s">
        <v>140</v>
      </c>
      <c r="V36" s="84"/>
      <c r="W36" s="137"/>
      <c r="X36" s="75"/>
    </row>
    <row r="37" spans="1:24" s="76" customFormat="1">
      <c r="A37" s="137"/>
      <c r="B37" s="147"/>
      <c r="C37" s="26" t="s">
        <v>146</v>
      </c>
      <c r="D37" s="74" t="s">
        <v>56</v>
      </c>
      <c r="E37" s="17" t="s">
        <v>45</v>
      </c>
      <c r="F37" s="24" t="s">
        <v>44</v>
      </c>
      <c r="G37" s="15"/>
      <c r="H37" s="2"/>
      <c r="I37" s="2"/>
      <c r="J37" s="70"/>
      <c r="K37" s="79"/>
      <c r="L37" s="79"/>
      <c r="M37" s="18">
        <f t="shared" ref="M37:M38" si="5">SUM(G37:K37)</f>
        <v>0</v>
      </c>
      <c r="N37" s="87"/>
      <c r="O37" s="87"/>
      <c r="P37" s="87"/>
      <c r="Q37" s="88"/>
      <c r="R37" s="108">
        <v>1</v>
      </c>
      <c r="S37" s="145"/>
      <c r="T37" s="141"/>
      <c r="U37" s="83" t="s">
        <v>142</v>
      </c>
      <c r="V37" s="84"/>
      <c r="W37" s="137"/>
      <c r="X37" s="75"/>
    </row>
    <row r="38" spans="1:24" s="76" customFormat="1" ht="30" customHeight="1">
      <c r="A38" s="137"/>
      <c r="B38" s="147"/>
      <c r="C38" s="26" t="s">
        <v>117</v>
      </c>
      <c r="D38" s="74" t="s">
        <v>56</v>
      </c>
      <c r="E38" s="17" t="s">
        <v>45</v>
      </c>
      <c r="F38" s="24" t="s">
        <v>44</v>
      </c>
      <c r="G38" s="15"/>
      <c r="H38" s="2"/>
      <c r="I38" s="2"/>
      <c r="J38" s="70"/>
      <c r="K38" s="79"/>
      <c r="L38" s="79"/>
      <c r="M38" s="18">
        <f t="shared" si="5"/>
        <v>0</v>
      </c>
      <c r="N38" s="87"/>
      <c r="O38" s="87"/>
      <c r="P38" s="87"/>
      <c r="Q38" s="88"/>
      <c r="R38" s="108">
        <v>1</v>
      </c>
      <c r="S38" s="145"/>
      <c r="T38" s="141"/>
      <c r="U38" s="83" t="s">
        <v>140</v>
      </c>
      <c r="V38" s="84"/>
      <c r="W38" s="137"/>
      <c r="X38" s="75"/>
    </row>
    <row r="39" spans="1:24" s="76" customFormat="1" ht="30" customHeight="1">
      <c r="A39" s="132"/>
      <c r="B39" s="148"/>
      <c r="C39" s="26" t="s">
        <v>156</v>
      </c>
      <c r="D39" s="74" t="s">
        <v>56</v>
      </c>
      <c r="E39" s="17" t="s">
        <v>45</v>
      </c>
      <c r="F39" s="24" t="s">
        <v>44</v>
      </c>
      <c r="G39" s="15"/>
      <c r="H39" s="2"/>
      <c r="I39" s="2"/>
      <c r="J39" s="70"/>
      <c r="K39" s="79"/>
      <c r="L39" s="79"/>
      <c r="M39" s="18">
        <f t="shared" si="4"/>
        <v>0</v>
      </c>
      <c r="N39" s="87"/>
      <c r="O39" s="87"/>
      <c r="P39" s="87"/>
      <c r="Q39" s="88"/>
      <c r="R39" s="48">
        <v>1</v>
      </c>
      <c r="S39" s="144"/>
      <c r="T39" s="143"/>
      <c r="U39" s="83" t="s">
        <v>140</v>
      </c>
      <c r="V39" s="84"/>
      <c r="W39" s="137"/>
      <c r="X39" s="75"/>
    </row>
    <row r="40" spans="1:24" s="76" customFormat="1" ht="30">
      <c r="A40" s="137" t="s">
        <v>37</v>
      </c>
      <c r="B40" s="139" t="s">
        <v>59</v>
      </c>
      <c r="C40" s="26" t="s">
        <v>17</v>
      </c>
      <c r="D40" s="74" t="s">
        <v>56</v>
      </c>
      <c r="E40" s="17" t="s">
        <v>46</v>
      </c>
      <c r="F40" s="24" t="s">
        <v>42</v>
      </c>
      <c r="G40" s="7"/>
      <c r="H40" s="2"/>
      <c r="I40" s="2"/>
      <c r="J40" s="70"/>
      <c r="K40" s="2"/>
      <c r="L40" s="2"/>
      <c r="M40" s="18">
        <f t="shared" si="4"/>
        <v>0</v>
      </c>
      <c r="N40" s="2">
        <v>90</v>
      </c>
      <c r="O40" s="2">
        <v>1</v>
      </c>
      <c r="P40" s="2">
        <v>90</v>
      </c>
      <c r="Q40" s="47"/>
      <c r="R40" s="48">
        <v>1</v>
      </c>
      <c r="S40" s="129">
        <v>1</v>
      </c>
      <c r="T40" s="140">
        <v>3</v>
      </c>
      <c r="U40" s="109" t="s">
        <v>147</v>
      </c>
      <c r="V40" s="83"/>
      <c r="W40" s="137"/>
      <c r="X40" s="75"/>
    </row>
    <row r="41" spans="1:24" s="76" customFormat="1" ht="42" customHeight="1">
      <c r="A41" s="132"/>
      <c r="B41" s="142"/>
      <c r="C41" s="26" t="s">
        <v>115</v>
      </c>
      <c r="D41" s="74" t="s">
        <v>56</v>
      </c>
      <c r="E41" s="17" t="s">
        <v>46</v>
      </c>
      <c r="F41" s="24" t="s">
        <v>42</v>
      </c>
      <c r="G41" s="2"/>
      <c r="H41" s="2"/>
      <c r="I41" s="2"/>
      <c r="J41" s="70"/>
      <c r="K41" s="2"/>
      <c r="L41" s="2"/>
      <c r="M41" s="18">
        <f t="shared" si="4"/>
        <v>0</v>
      </c>
      <c r="N41" s="2">
        <v>90</v>
      </c>
      <c r="O41" s="2">
        <v>1</v>
      </c>
      <c r="P41" s="2">
        <v>90</v>
      </c>
      <c r="Q41" s="47"/>
      <c r="R41" s="48">
        <v>1</v>
      </c>
      <c r="S41" s="144"/>
      <c r="T41" s="143"/>
      <c r="U41" s="83" t="s">
        <v>148</v>
      </c>
      <c r="V41" s="84"/>
      <c r="W41" s="137"/>
      <c r="X41" s="75"/>
    </row>
    <row r="42" spans="1:24" s="76" customFormat="1">
      <c r="A42" s="136" t="s">
        <v>38</v>
      </c>
      <c r="B42" s="138" t="s">
        <v>62</v>
      </c>
      <c r="C42" s="127" t="s">
        <v>128</v>
      </c>
      <c r="D42" s="74" t="s">
        <v>56</v>
      </c>
      <c r="E42" s="17" t="s">
        <v>47</v>
      </c>
      <c r="F42" s="24" t="s">
        <v>42</v>
      </c>
      <c r="G42" s="5"/>
      <c r="H42" s="2"/>
      <c r="I42" s="219">
        <v>20</v>
      </c>
      <c r="J42" s="70"/>
      <c r="K42" s="2"/>
      <c r="L42" s="2"/>
      <c r="M42" s="149">
        <f t="shared" si="4"/>
        <v>20</v>
      </c>
      <c r="N42" s="2"/>
      <c r="O42" s="2"/>
      <c r="P42" s="2"/>
      <c r="Q42" s="47"/>
      <c r="R42" s="129">
        <v>1</v>
      </c>
      <c r="S42" s="129">
        <v>1</v>
      </c>
      <c r="T42" s="140">
        <v>3</v>
      </c>
      <c r="U42" s="214" t="s">
        <v>129</v>
      </c>
      <c r="V42" s="84"/>
      <c r="W42" s="137"/>
      <c r="X42" s="75"/>
    </row>
    <row r="43" spans="1:24" s="76" customFormat="1">
      <c r="A43" s="137"/>
      <c r="B43" s="139"/>
      <c r="C43" s="128"/>
      <c r="D43" s="74"/>
      <c r="E43" s="91"/>
      <c r="F43" s="24"/>
      <c r="G43" s="5"/>
      <c r="H43" s="2"/>
      <c r="I43" s="130"/>
      <c r="J43" s="70"/>
      <c r="K43" s="2"/>
      <c r="L43" s="2"/>
      <c r="M43" s="130"/>
      <c r="N43" s="2"/>
      <c r="O43" s="2"/>
      <c r="P43" s="2"/>
      <c r="Q43" s="47"/>
      <c r="R43" s="130"/>
      <c r="S43" s="145"/>
      <c r="T43" s="141"/>
      <c r="U43" s="135"/>
      <c r="V43" s="84"/>
      <c r="W43" s="132"/>
      <c r="X43" s="75"/>
    </row>
    <row r="44" spans="1:24" s="101" customFormat="1" ht="15.75" thickBot="1">
      <c r="A44" s="92"/>
      <c r="B44" s="93"/>
      <c r="C44" s="94"/>
      <c r="D44" s="195" t="s">
        <v>39</v>
      </c>
      <c r="E44" s="154"/>
      <c r="F44" s="155"/>
      <c r="G44" s="95">
        <f>SUM(G27:G31)+80</f>
        <v>176</v>
      </c>
      <c r="H44" s="95">
        <f>SUM(H27:H43)</f>
        <v>0</v>
      </c>
      <c r="I44" s="95">
        <v>50</v>
      </c>
      <c r="J44" s="95">
        <f>SUM(J27:J43)</f>
        <v>0</v>
      </c>
      <c r="K44" s="95">
        <f>SUM(K27:K43)</f>
        <v>0</v>
      </c>
      <c r="L44" s="95"/>
      <c r="M44" s="95">
        <v>226</v>
      </c>
      <c r="N44" s="95">
        <v>90</v>
      </c>
      <c r="O44" s="95">
        <v>1</v>
      </c>
      <c r="P44" s="95">
        <v>90</v>
      </c>
      <c r="Q44" s="95">
        <f>SUM(Q27:Q43)</f>
        <v>0</v>
      </c>
      <c r="R44" s="96"/>
      <c r="S44" s="96"/>
      <c r="T44" s="97">
        <f>SUM(T27:T43)</f>
        <v>30</v>
      </c>
      <c r="U44" s="95"/>
      <c r="V44" s="98"/>
      <c r="W44" s="99"/>
      <c r="X44" s="100">
        <f>SUM(X27:X43)</f>
        <v>9</v>
      </c>
    </row>
    <row r="45" spans="1:24" s="76" customFormat="1" ht="44.1" customHeight="1">
      <c r="A45" s="102" t="s">
        <v>41</v>
      </c>
      <c r="B45" s="103"/>
      <c r="C45" s="104"/>
      <c r="D45" s="103"/>
      <c r="E45" s="103"/>
      <c r="F45" s="105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5"/>
      <c r="S45" s="103"/>
      <c r="T45" s="103"/>
      <c r="U45" s="103"/>
      <c r="V45" s="103"/>
      <c r="W45" s="106"/>
      <c r="X45" s="103"/>
    </row>
    <row r="46" spans="1:24" s="76" customFormat="1" ht="33" customHeight="1">
      <c r="A46" s="136" t="s">
        <v>35</v>
      </c>
      <c r="B46" s="159" t="s">
        <v>49</v>
      </c>
      <c r="C46" s="110" t="s">
        <v>149</v>
      </c>
      <c r="D46" s="74" t="s">
        <v>56</v>
      </c>
      <c r="E46" s="17" t="s">
        <v>45</v>
      </c>
      <c r="F46" s="23" t="s">
        <v>44</v>
      </c>
      <c r="G46" s="7">
        <v>26</v>
      </c>
      <c r="H46" s="70"/>
      <c r="I46" s="70"/>
      <c r="J46" s="70"/>
      <c r="K46" s="70"/>
      <c r="L46" s="70"/>
      <c r="M46" s="18">
        <f>SUM(G46:K46)</f>
        <v>26</v>
      </c>
      <c r="N46" s="219">
        <v>30</v>
      </c>
      <c r="O46" s="7"/>
      <c r="P46" s="7"/>
      <c r="Q46" s="45"/>
      <c r="R46" s="48">
        <v>1</v>
      </c>
      <c r="S46" s="129">
        <v>1</v>
      </c>
      <c r="T46" s="140">
        <v>3</v>
      </c>
      <c r="U46" s="136" t="s">
        <v>142</v>
      </c>
      <c r="V46" s="78"/>
      <c r="W46" s="136" t="s">
        <v>132</v>
      </c>
      <c r="X46" s="196"/>
    </row>
    <row r="47" spans="1:24" s="76" customFormat="1">
      <c r="A47" s="137"/>
      <c r="B47" s="139"/>
      <c r="C47" s="111" t="s">
        <v>76</v>
      </c>
      <c r="D47" s="74" t="s">
        <v>56</v>
      </c>
      <c r="E47" s="17" t="s">
        <v>45</v>
      </c>
      <c r="F47" s="23" t="s">
        <v>44</v>
      </c>
      <c r="G47" s="7">
        <v>24</v>
      </c>
      <c r="H47" s="70"/>
      <c r="I47" s="70"/>
      <c r="J47" s="70"/>
      <c r="K47" s="70"/>
      <c r="L47" s="70"/>
      <c r="M47" s="18">
        <f>SUM(G47:K47)</f>
        <v>24</v>
      </c>
      <c r="N47" s="221"/>
      <c r="O47" s="7"/>
      <c r="P47" s="7"/>
      <c r="Q47" s="45"/>
      <c r="R47" s="48">
        <v>1</v>
      </c>
      <c r="S47" s="145"/>
      <c r="T47" s="141"/>
      <c r="U47" s="132"/>
      <c r="V47" s="78"/>
      <c r="W47" s="137"/>
      <c r="X47" s="198"/>
    </row>
    <row r="48" spans="1:24" s="76" customFormat="1">
      <c r="A48" s="136" t="s">
        <v>36</v>
      </c>
      <c r="B48" s="160" t="s">
        <v>74</v>
      </c>
      <c r="C48" s="110" t="s">
        <v>77</v>
      </c>
      <c r="D48" s="74" t="s">
        <v>48</v>
      </c>
      <c r="E48" s="17" t="s">
        <v>45</v>
      </c>
      <c r="F48" s="23" t="s">
        <v>44</v>
      </c>
      <c r="G48" s="6">
        <v>20</v>
      </c>
      <c r="H48" s="2"/>
      <c r="I48" s="2"/>
      <c r="J48" s="70"/>
      <c r="K48" s="79"/>
      <c r="L48" s="79"/>
      <c r="M48" s="18">
        <f t="shared" ref="M48:M65" si="6">SUM(G48:K48)</f>
        <v>20</v>
      </c>
      <c r="N48" s="222">
        <v>20</v>
      </c>
      <c r="O48" s="81"/>
      <c r="P48" s="81"/>
      <c r="Q48" s="82"/>
      <c r="R48" s="48"/>
      <c r="S48" s="129">
        <v>3</v>
      </c>
      <c r="T48" s="212">
        <v>9</v>
      </c>
      <c r="U48" s="136" t="s">
        <v>122</v>
      </c>
      <c r="V48" s="84"/>
      <c r="W48" s="137"/>
      <c r="X48" s="201">
        <v>3</v>
      </c>
    </row>
    <row r="49" spans="1:24" s="76" customFormat="1" ht="30">
      <c r="A49" s="137"/>
      <c r="B49" s="160"/>
      <c r="C49" s="110" t="s">
        <v>78</v>
      </c>
      <c r="D49" s="74" t="s">
        <v>48</v>
      </c>
      <c r="E49" s="17" t="s">
        <v>45</v>
      </c>
      <c r="F49" s="23" t="s">
        <v>44</v>
      </c>
      <c r="G49" s="6">
        <v>20</v>
      </c>
      <c r="H49" s="2"/>
      <c r="I49" s="2"/>
      <c r="J49" s="70"/>
      <c r="K49" s="79"/>
      <c r="L49" s="79"/>
      <c r="M49" s="18">
        <f t="shared" si="6"/>
        <v>20</v>
      </c>
      <c r="N49" s="215"/>
      <c r="O49" s="81"/>
      <c r="P49" s="81"/>
      <c r="Q49" s="82"/>
      <c r="R49" s="48"/>
      <c r="S49" s="145"/>
      <c r="T49" s="212"/>
      <c r="U49" s="199"/>
      <c r="V49" s="84"/>
      <c r="W49" s="137"/>
      <c r="X49" s="202"/>
    </row>
    <row r="50" spans="1:24" s="76" customFormat="1">
      <c r="A50" s="137"/>
      <c r="B50" s="160"/>
      <c r="C50" s="110" t="s">
        <v>79</v>
      </c>
      <c r="D50" s="74" t="s">
        <v>48</v>
      </c>
      <c r="E50" s="17" t="s">
        <v>45</v>
      </c>
      <c r="F50" s="23" t="s">
        <v>44</v>
      </c>
      <c r="G50" s="15">
        <v>20</v>
      </c>
      <c r="H50" s="2"/>
      <c r="I50" s="2"/>
      <c r="J50" s="70"/>
      <c r="K50" s="79"/>
      <c r="L50" s="79"/>
      <c r="M50" s="18">
        <f t="shared" si="6"/>
        <v>20</v>
      </c>
      <c r="N50" s="215"/>
      <c r="O50" s="87"/>
      <c r="P50" s="87"/>
      <c r="Q50" s="88"/>
      <c r="R50" s="48"/>
      <c r="S50" s="145"/>
      <c r="T50" s="212"/>
      <c r="U50" s="199"/>
      <c r="V50" s="84"/>
      <c r="W50" s="137"/>
      <c r="X50" s="202"/>
    </row>
    <row r="51" spans="1:24" s="76" customFormat="1" ht="30">
      <c r="A51" s="137"/>
      <c r="B51" s="160"/>
      <c r="C51" s="110" t="s">
        <v>80</v>
      </c>
      <c r="D51" s="74" t="s">
        <v>48</v>
      </c>
      <c r="E51" s="17" t="s">
        <v>45</v>
      </c>
      <c r="F51" s="23" t="s">
        <v>44</v>
      </c>
      <c r="G51" s="15">
        <v>20</v>
      </c>
      <c r="H51" s="2"/>
      <c r="I51" s="2"/>
      <c r="J51" s="70"/>
      <c r="K51" s="79"/>
      <c r="L51" s="79"/>
      <c r="M51" s="18">
        <f t="shared" si="6"/>
        <v>20</v>
      </c>
      <c r="N51" s="130"/>
      <c r="O51" s="87"/>
      <c r="P51" s="87"/>
      <c r="Q51" s="88"/>
      <c r="R51" s="48"/>
      <c r="S51" s="145"/>
      <c r="T51" s="212"/>
      <c r="U51" s="200"/>
      <c r="V51" s="84"/>
      <c r="W51" s="137"/>
      <c r="X51" s="203"/>
    </row>
    <row r="52" spans="1:24" s="76" customFormat="1">
      <c r="A52" s="136" t="s">
        <v>37</v>
      </c>
      <c r="B52" s="72"/>
      <c r="C52" s="111" t="s">
        <v>81</v>
      </c>
      <c r="D52" s="74" t="s">
        <v>48</v>
      </c>
      <c r="E52" s="17" t="s">
        <v>45</v>
      </c>
      <c r="F52" s="23" t="s">
        <v>44</v>
      </c>
      <c r="G52" s="57">
        <v>24</v>
      </c>
      <c r="H52" s="2"/>
      <c r="I52" s="2"/>
      <c r="J52" s="70"/>
      <c r="K52" s="79"/>
      <c r="L52" s="79"/>
      <c r="M52" s="18">
        <f t="shared" si="6"/>
        <v>24</v>
      </c>
      <c r="N52" s="222">
        <v>20</v>
      </c>
      <c r="O52" s="87"/>
      <c r="P52" s="87"/>
      <c r="Q52" s="88"/>
      <c r="R52" s="48"/>
      <c r="S52" s="216">
        <v>4</v>
      </c>
      <c r="T52" s="207">
        <v>12</v>
      </c>
      <c r="U52" s="136" t="s">
        <v>123</v>
      </c>
      <c r="V52" s="84"/>
      <c r="W52" s="137"/>
      <c r="X52" s="204">
        <v>5</v>
      </c>
    </row>
    <row r="53" spans="1:24" s="76" customFormat="1">
      <c r="A53" s="137"/>
      <c r="B53" s="139" t="s">
        <v>75</v>
      </c>
      <c r="C53" s="111" t="s">
        <v>82</v>
      </c>
      <c r="D53" s="74" t="s">
        <v>48</v>
      </c>
      <c r="E53" s="17" t="s">
        <v>45</v>
      </c>
      <c r="F53" s="23" t="s">
        <v>44</v>
      </c>
      <c r="G53" s="57">
        <v>24</v>
      </c>
      <c r="H53" s="2"/>
      <c r="I53" s="2"/>
      <c r="J53" s="70"/>
      <c r="K53" s="79"/>
      <c r="L53" s="79"/>
      <c r="M53" s="18">
        <f t="shared" si="6"/>
        <v>24</v>
      </c>
      <c r="N53" s="215"/>
      <c r="O53" s="87"/>
      <c r="P53" s="87"/>
      <c r="Q53" s="88"/>
      <c r="R53" s="48"/>
      <c r="S53" s="216"/>
      <c r="T53" s="208"/>
      <c r="U53" s="199"/>
      <c r="V53" s="84"/>
      <c r="W53" s="137"/>
      <c r="X53" s="205"/>
    </row>
    <row r="54" spans="1:24" s="76" customFormat="1" ht="30">
      <c r="A54" s="137"/>
      <c r="B54" s="139"/>
      <c r="C54" s="111" t="s">
        <v>83</v>
      </c>
      <c r="D54" s="74" t="s">
        <v>48</v>
      </c>
      <c r="E54" s="17" t="s">
        <v>45</v>
      </c>
      <c r="F54" s="23" t="s">
        <v>44</v>
      </c>
      <c r="G54" s="57">
        <v>24</v>
      </c>
      <c r="H54" s="2"/>
      <c r="I54" s="2"/>
      <c r="J54" s="70"/>
      <c r="K54" s="79"/>
      <c r="L54" s="79"/>
      <c r="M54" s="18">
        <f t="shared" si="6"/>
        <v>24</v>
      </c>
      <c r="N54" s="215"/>
      <c r="O54" s="87"/>
      <c r="P54" s="87"/>
      <c r="Q54" s="88"/>
      <c r="R54" s="48"/>
      <c r="S54" s="216"/>
      <c r="T54" s="208"/>
      <c r="U54" s="199"/>
      <c r="V54" s="84"/>
      <c r="W54" s="137"/>
      <c r="X54" s="205"/>
    </row>
    <row r="55" spans="1:24" s="76" customFormat="1">
      <c r="A55" s="137"/>
      <c r="B55" s="139"/>
      <c r="C55" s="111" t="s">
        <v>84</v>
      </c>
      <c r="D55" s="74" t="s">
        <v>48</v>
      </c>
      <c r="E55" s="17" t="s">
        <v>45</v>
      </c>
      <c r="F55" s="23" t="s">
        <v>44</v>
      </c>
      <c r="G55" s="57">
        <v>6</v>
      </c>
      <c r="H55" s="2"/>
      <c r="I55" s="2"/>
      <c r="J55" s="70"/>
      <c r="K55" s="79"/>
      <c r="L55" s="79"/>
      <c r="M55" s="18">
        <f t="shared" si="6"/>
        <v>6</v>
      </c>
      <c r="N55" s="215"/>
      <c r="O55" s="87"/>
      <c r="P55" s="87"/>
      <c r="Q55" s="88"/>
      <c r="R55" s="48"/>
      <c r="S55" s="216"/>
      <c r="T55" s="208"/>
      <c r="U55" s="199"/>
      <c r="V55" s="84"/>
      <c r="W55" s="137"/>
      <c r="X55" s="205"/>
    </row>
    <row r="56" spans="1:24" s="76" customFormat="1" ht="30" customHeight="1">
      <c r="A56" s="137"/>
      <c r="B56" s="139"/>
      <c r="C56" s="111" t="s">
        <v>85</v>
      </c>
      <c r="D56" s="74" t="s">
        <v>48</v>
      </c>
      <c r="E56" s="17" t="s">
        <v>45</v>
      </c>
      <c r="F56" s="23" t="s">
        <v>44</v>
      </c>
      <c r="G56" s="7">
        <v>6</v>
      </c>
      <c r="H56" s="2"/>
      <c r="I56" s="2"/>
      <c r="J56" s="70"/>
      <c r="K56" s="2"/>
      <c r="L56" s="2"/>
      <c r="M56" s="18">
        <f t="shared" si="6"/>
        <v>6</v>
      </c>
      <c r="N56" s="215"/>
      <c r="O56" s="2"/>
      <c r="P56" s="2"/>
      <c r="Q56" s="47"/>
      <c r="R56" s="48"/>
      <c r="S56" s="216"/>
      <c r="T56" s="208"/>
      <c r="U56" s="199"/>
      <c r="V56" s="83"/>
      <c r="W56" s="137"/>
      <c r="X56" s="205"/>
    </row>
    <row r="57" spans="1:24" s="76" customFormat="1">
      <c r="A57" s="137"/>
      <c r="B57" s="139"/>
      <c r="C57" s="111" t="s">
        <v>86</v>
      </c>
      <c r="D57" s="74" t="s">
        <v>48</v>
      </c>
      <c r="E57" s="17" t="s">
        <v>45</v>
      </c>
      <c r="F57" s="23" t="s">
        <v>44</v>
      </c>
      <c r="G57" s="7">
        <v>12</v>
      </c>
      <c r="H57" s="2"/>
      <c r="I57" s="2"/>
      <c r="J57" s="70"/>
      <c r="K57" s="2"/>
      <c r="L57" s="2"/>
      <c r="M57" s="18">
        <f t="shared" si="6"/>
        <v>12</v>
      </c>
      <c r="N57" s="215"/>
      <c r="O57" s="2"/>
      <c r="P57" s="2"/>
      <c r="Q57" s="47"/>
      <c r="R57" s="48"/>
      <c r="S57" s="216"/>
      <c r="T57" s="208"/>
      <c r="U57" s="199"/>
      <c r="V57" s="83"/>
      <c r="W57" s="137"/>
      <c r="X57" s="205"/>
    </row>
    <row r="58" spans="1:24" s="76" customFormat="1" ht="30">
      <c r="A58" s="137"/>
      <c r="B58" s="139"/>
      <c r="C58" s="111" t="s">
        <v>87</v>
      </c>
      <c r="D58" s="74" t="s">
        <v>48</v>
      </c>
      <c r="E58" s="17" t="s">
        <v>45</v>
      </c>
      <c r="F58" s="23" t="s">
        <v>44</v>
      </c>
      <c r="G58" s="7">
        <v>6</v>
      </c>
      <c r="H58" s="2"/>
      <c r="I58" s="2"/>
      <c r="J58" s="70"/>
      <c r="K58" s="2"/>
      <c r="L58" s="2"/>
      <c r="M58" s="18">
        <f t="shared" si="6"/>
        <v>6</v>
      </c>
      <c r="N58" s="215"/>
      <c r="O58" s="2"/>
      <c r="P58" s="2"/>
      <c r="Q58" s="47"/>
      <c r="R58" s="48"/>
      <c r="S58" s="216"/>
      <c r="T58" s="208"/>
      <c r="U58" s="199"/>
      <c r="V58" s="84"/>
      <c r="W58" s="137"/>
      <c r="X58" s="205"/>
    </row>
    <row r="59" spans="1:24" s="76" customFormat="1" ht="30">
      <c r="A59" s="137"/>
      <c r="B59" s="139"/>
      <c r="C59" s="111" t="s">
        <v>88</v>
      </c>
      <c r="D59" s="74" t="s">
        <v>48</v>
      </c>
      <c r="E59" s="17" t="s">
        <v>45</v>
      </c>
      <c r="F59" s="23" t="s">
        <v>44</v>
      </c>
      <c r="G59" s="7">
        <v>6</v>
      </c>
      <c r="H59" s="2"/>
      <c r="I59" s="2"/>
      <c r="J59" s="70"/>
      <c r="K59" s="2"/>
      <c r="L59" s="2"/>
      <c r="M59" s="18">
        <f t="shared" si="6"/>
        <v>6</v>
      </c>
      <c r="N59" s="215"/>
      <c r="O59" s="2"/>
      <c r="P59" s="2"/>
      <c r="Q59" s="47"/>
      <c r="R59" s="48"/>
      <c r="S59" s="216"/>
      <c r="T59" s="208"/>
      <c r="U59" s="199"/>
      <c r="V59" s="84"/>
      <c r="W59" s="137"/>
      <c r="X59" s="205"/>
    </row>
    <row r="60" spans="1:24" s="76" customFormat="1" ht="30">
      <c r="A60" s="137"/>
      <c r="B60" s="139"/>
      <c r="C60" s="111" t="s">
        <v>89</v>
      </c>
      <c r="D60" s="74" t="s">
        <v>48</v>
      </c>
      <c r="E60" s="17" t="s">
        <v>45</v>
      </c>
      <c r="F60" s="23" t="s">
        <v>44</v>
      </c>
      <c r="G60" s="7">
        <v>6</v>
      </c>
      <c r="H60" s="2"/>
      <c r="I60" s="2"/>
      <c r="J60" s="70"/>
      <c r="K60" s="2"/>
      <c r="L60" s="2"/>
      <c r="M60" s="18">
        <v>6</v>
      </c>
      <c r="N60" s="215"/>
      <c r="O60" s="2"/>
      <c r="P60" s="2"/>
      <c r="Q60" s="47"/>
      <c r="R60" s="48"/>
      <c r="S60" s="216"/>
      <c r="T60" s="208"/>
      <c r="U60" s="199"/>
      <c r="V60" s="84"/>
      <c r="W60" s="137"/>
      <c r="X60" s="205"/>
    </row>
    <row r="61" spans="1:24" s="76" customFormat="1" ht="30.75" thickBot="1">
      <c r="A61" s="132"/>
      <c r="B61" s="139"/>
      <c r="C61" s="111" t="s">
        <v>90</v>
      </c>
      <c r="D61" s="74" t="s">
        <v>48</v>
      </c>
      <c r="E61" s="17" t="s">
        <v>45</v>
      </c>
      <c r="F61" s="23" t="s">
        <v>44</v>
      </c>
      <c r="G61" s="2">
        <v>6</v>
      </c>
      <c r="H61" s="2"/>
      <c r="I61" s="2"/>
      <c r="J61" s="70"/>
      <c r="K61" s="2"/>
      <c r="L61" s="2"/>
      <c r="M61" s="18">
        <f t="shared" si="6"/>
        <v>6</v>
      </c>
      <c r="N61" s="130"/>
      <c r="O61" s="2"/>
      <c r="P61" s="2"/>
      <c r="Q61" s="47"/>
      <c r="R61" s="48"/>
      <c r="S61" s="216"/>
      <c r="T61" s="209"/>
      <c r="U61" s="200"/>
      <c r="V61" s="84"/>
      <c r="W61" s="137"/>
      <c r="X61" s="206"/>
    </row>
    <row r="62" spans="1:24" s="76" customFormat="1" ht="15" customHeight="1">
      <c r="A62" s="161" t="s">
        <v>38</v>
      </c>
      <c r="B62" s="164" t="s">
        <v>107</v>
      </c>
      <c r="C62" s="112" t="s">
        <v>91</v>
      </c>
      <c r="D62" s="74" t="s">
        <v>48</v>
      </c>
      <c r="E62" s="17" t="s">
        <v>45</v>
      </c>
      <c r="F62" s="23" t="s">
        <v>44</v>
      </c>
      <c r="G62" s="5">
        <v>12</v>
      </c>
      <c r="H62" s="2"/>
      <c r="I62" s="2"/>
      <c r="J62" s="70"/>
      <c r="K62" s="2"/>
      <c r="L62" s="2"/>
      <c r="M62" s="18">
        <f t="shared" si="6"/>
        <v>12</v>
      </c>
      <c r="N62" s="219">
        <v>20</v>
      </c>
      <c r="O62" s="2"/>
      <c r="P62" s="2"/>
      <c r="Q62" s="47"/>
      <c r="R62" s="48"/>
      <c r="S62" s="129">
        <v>2</v>
      </c>
      <c r="T62" s="210">
        <v>6</v>
      </c>
      <c r="U62" s="136" t="s">
        <v>112</v>
      </c>
      <c r="V62" s="84"/>
      <c r="W62" s="137"/>
      <c r="X62" s="196">
        <v>0.5</v>
      </c>
    </row>
    <row r="63" spans="1:24" s="76" customFormat="1">
      <c r="A63" s="162"/>
      <c r="B63" s="165"/>
      <c r="C63" s="113" t="s">
        <v>92</v>
      </c>
      <c r="D63" s="74" t="s">
        <v>48</v>
      </c>
      <c r="E63" s="17" t="s">
        <v>45</v>
      </c>
      <c r="F63" s="23" t="s">
        <v>44</v>
      </c>
      <c r="G63" s="5">
        <v>12</v>
      </c>
      <c r="H63" s="2"/>
      <c r="I63" s="2"/>
      <c r="J63" s="70"/>
      <c r="K63" s="2"/>
      <c r="L63" s="2"/>
      <c r="M63" s="18">
        <f t="shared" si="6"/>
        <v>12</v>
      </c>
      <c r="N63" s="220"/>
      <c r="O63" s="2"/>
      <c r="P63" s="2"/>
      <c r="Q63" s="47"/>
      <c r="R63" s="48"/>
      <c r="S63" s="145"/>
      <c r="T63" s="211"/>
      <c r="U63" s="199"/>
      <c r="V63" s="84"/>
      <c r="W63" s="137"/>
      <c r="X63" s="197"/>
    </row>
    <row r="64" spans="1:24" s="76" customFormat="1">
      <c r="A64" s="162"/>
      <c r="B64" s="165"/>
      <c r="C64" s="113" t="s">
        <v>93</v>
      </c>
      <c r="D64" s="74" t="s">
        <v>48</v>
      </c>
      <c r="E64" s="17" t="s">
        <v>45</v>
      </c>
      <c r="F64" s="23" t="s">
        <v>44</v>
      </c>
      <c r="G64" s="5">
        <v>12</v>
      </c>
      <c r="H64" s="2"/>
      <c r="I64" s="2"/>
      <c r="J64" s="70"/>
      <c r="K64" s="2"/>
      <c r="L64" s="2"/>
      <c r="M64" s="18">
        <f t="shared" si="6"/>
        <v>12</v>
      </c>
      <c r="N64" s="220"/>
      <c r="O64" s="2"/>
      <c r="P64" s="2"/>
      <c r="Q64" s="47"/>
      <c r="R64" s="48"/>
      <c r="S64" s="145"/>
      <c r="T64" s="211"/>
      <c r="U64" s="199"/>
      <c r="V64" s="2"/>
      <c r="W64" s="137"/>
      <c r="X64" s="197"/>
    </row>
    <row r="65" spans="1:24" s="76" customFormat="1" ht="30">
      <c r="A65" s="162"/>
      <c r="B65" s="165"/>
      <c r="C65" s="113" t="s">
        <v>94</v>
      </c>
      <c r="D65" s="74" t="s">
        <v>48</v>
      </c>
      <c r="E65" s="17" t="s">
        <v>45</v>
      </c>
      <c r="F65" s="23" t="s">
        <v>44</v>
      </c>
      <c r="G65" s="5">
        <v>12</v>
      </c>
      <c r="H65" s="2"/>
      <c r="I65" s="2"/>
      <c r="J65" s="70"/>
      <c r="K65" s="2"/>
      <c r="L65" s="2"/>
      <c r="M65" s="18">
        <f t="shared" si="6"/>
        <v>12</v>
      </c>
      <c r="N65" s="220"/>
      <c r="O65" s="2"/>
      <c r="P65" s="2"/>
      <c r="Q65" s="47"/>
      <c r="R65" s="48"/>
      <c r="S65" s="145"/>
      <c r="T65" s="211"/>
      <c r="U65" s="199"/>
      <c r="V65" s="2"/>
      <c r="W65" s="137"/>
      <c r="X65" s="197"/>
    </row>
    <row r="66" spans="1:24" s="76" customFormat="1" ht="45">
      <c r="A66" s="162"/>
      <c r="B66" s="165"/>
      <c r="C66" s="113" t="s">
        <v>95</v>
      </c>
      <c r="D66" s="74" t="s">
        <v>48</v>
      </c>
      <c r="E66" s="17" t="s">
        <v>45</v>
      </c>
      <c r="F66" s="23" t="s">
        <v>44</v>
      </c>
      <c r="G66" s="5">
        <v>6</v>
      </c>
      <c r="H66" s="2"/>
      <c r="I66" s="2"/>
      <c r="J66" s="70"/>
      <c r="K66" s="2"/>
      <c r="L66" s="2"/>
      <c r="M66" s="18">
        <v>6</v>
      </c>
      <c r="N66" s="220"/>
      <c r="O66" s="2"/>
      <c r="P66" s="2"/>
      <c r="Q66" s="47"/>
      <c r="R66" s="48"/>
      <c r="S66" s="145"/>
      <c r="T66" s="211"/>
      <c r="U66" s="199"/>
      <c r="V66" s="2"/>
      <c r="W66" s="137"/>
      <c r="X66" s="197"/>
    </row>
    <row r="67" spans="1:24" s="76" customFormat="1" ht="15.75" thickBot="1">
      <c r="A67" s="162"/>
      <c r="B67" s="166"/>
      <c r="C67" s="114" t="s">
        <v>96</v>
      </c>
      <c r="D67" s="74" t="s">
        <v>48</v>
      </c>
      <c r="E67" s="17" t="s">
        <v>45</v>
      </c>
      <c r="F67" s="23" t="s">
        <v>44</v>
      </c>
      <c r="G67" s="5">
        <v>6</v>
      </c>
      <c r="H67" s="2"/>
      <c r="I67" s="2"/>
      <c r="J67" s="70"/>
      <c r="K67" s="2"/>
      <c r="L67" s="2"/>
      <c r="M67" s="18">
        <v>6</v>
      </c>
      <c r="N67" s="220"/>
      <c r="O67" s="2"/>
      <c r="P67" s="2"/>
      <c r="Q67" s="47"/>
      <c r="R67" s="48"/>
      <c r="S67" s="145"/>
      <c r="T67" s="211"/>
      <c r="U67" s="199"/>
      <c r="V67" s="2"/>
      <c r="W67" s="137"/>
      <c r="X67" s="197"/>
    </row>
    <row r="68" spans="1:24" s="76" customFormat="1">
      <c r="A68" s="162"/>
      <c r="B68" s="164" t="s">
        <v>108</v>
      </c>
      <c r="C68" s="112" t="s">
        <v>97</v>
      </c>
      <c r="D68" s="74" t="s">
        <v>48</v>
      </c>
      <c r="E68" s="17" t="s">
        <v>45</v>
      </c>
      <c r="F68" s="23" t="s">
        <v>44</v>
      </c>
      <c r="G68" s="5">
        <v>6</v>
      </c>
      <c r="H68" s="2"/>
      <c r="I68" s="2"/>
      <c r="J68" s="70"/>
      <c r="K68" s="2"/>
      <c r="L68" s="2"/>
      <c r="M68" s="18">
        <v>6</v>
      </c>
      <c r="N68" s="220"/>
      <c r="O68" s="2"/>
      <c r="P68" s="2"/>
      <c r="Q68" s="47"/>
      <c r="R68" s="48"/>
      <c r="S68" s="145"/>
      <c r="T68" s="211"/>
      <c r="U68" s="199"/>
      <c r="V68" s="2"/>
      <c r="W68" s="137"/>
      <c r="X68" s="197"/>
    </row>
    <row r="69" spans="1:24" s="76" customFormat="1" ht="30">
      <c r="A69" s="162"/>
      <c r="B69" s="165"/>
      <c r="C69" s="113" t="s">
        <v>98</v>
      </c>
      <c r="D69" s="74" t="s">
        <v>48</v>
      </c>
      <c r="E69" s="17" t="s">
        <v>45</v>
      </c>
      <c r="F69" s="23" t="s">
        <v>44</v>
      </c>
      <c r="G69" s="5">
        <v>6</v>
      </c>
      <c r="H69" s="2"/>
      <c r="I69" s="2"/>
      <c r="J69" s="70"/>
      <c r="K69" s="2"/>
      <c r="L69" s="2"/>
      <c r="M69" s="18">
        <v>6</v>
      </c>
      <c r="N69" s="220"/>
      <c r="O69" s="2"/>
      <c r="P69" s="2"/>
      <c r="Q69" s="47"/>
      <c r="R69" s="48"/>
      <c r="S69" s="145"/>
      <c r="T69" s="211"/>
      <c r="U69" s="199"/>
      <c r="V69" s="2"/>
      <c r="W69" s="137"/>
      <c r="X69" s="197"/>
    </row>
    <row r="70" spans="1:24" s="76" customFormat="1" ht="45">
      <c r="A70" s="162"/>
      <c r="B70" s="165"/>
      <c r="C70" s="113" t="s">
        <v>99</v>
      </c>
      <c r="D70" s="74" t="s">
        <v>48</v>
      </c>
      <c r="E70" s="17" t="s">
        <v>45</v>
      </c>
      <c r="F70" s="23" t="s">
        <v>44</v>
      </c>
      <c r="G70" s="5">
        <v>6</v>
      </c>
      <c r="H70" s="2"/>
      <c r="I70" s="15"/>
      <c r="J70" s="70"/>
      <c r="K70" s="2"/>
      <c r="L70" s="2"/>
      <c r="M70" s="18">
        <v>6</v>
      </c>
      <c r="N70" s="220"/>
      <c r="O70" s="2"/>
      <c r="P70" s="2"/>
      <c r="Q70" s="47"/>
      <c r="R70" s="48"/>
      <c r="S70" s="145"/>
      <c r="T70" s="211"/>
      <c r="U70" s="199"/>
      <c r="V70" s="2"/>
      <c r="W70" s="137"/>
      <c r="X70" s="197"/>
    </row>
    <row r="71" spans="1:24" s="76" customFormat="1">
      <c r="A71" s="162"/>
      <c r="B71" s="165"/>
      <c r="C71" s="113" t="s">
        <v>100</v>
      </c>
      <c r="D71" s="74" t="s">
        <v>48</v>
      </c>
      <c r="E71" s="17" t="s">
        <v>45</v>
      </c>
      <c r="F71" s="23" t="s">
        <v>44</v>
      </c>
      <c r="G71" s="5">
        <v>6</v>
      </c>
      <c r="H71" s="2"/>
      <c r="I71" s="2"/>
      <c r="J71" s="70"/>
      <c r="K71" s="2"/>
      <c r="L71" s="2"/>
      <c r="M71" s="18">
        <v>6</v>
      </c>
      <c r="N71" s="220"/>
      <c r="O71" s="2"/>
      <c r="P71" s="2"/>
      <c r="Q71" s="47"/>
      <c r="R71" s="48"/>
      <c r="S71" s="145"/>
      <c r="T71" s="211"/>
      <c r="U71" s="199"/>
      <c r="V71" s="2"/>
      <c r="W71" s="137"/>
      <c r="X71" s="197"/>
    </row>
    <row r="72" spans="1:24" s="76" customFormat="1">
      <c r="A72" s="162"/>
      <c r="B72" s="165"/>
      <c r="C72" s="113" t="s">
        <v>101</v>
      </c>
      <c r="D72" s="74" t="s">
        <v>48</v>
      </c>
      <c r="E72" s="17" t="s">
        <v>45</v>
      </c>
      <c r="F72" s="23" t="s">
        <v>44</v>
      </c>
      <c r="G72" s="5">
        <v>3</v>
      </c>
      <c r="H72" s="2"/>
      <c r="I72" s="2"/>
      <c r="J72" s="70"/>
      <c r="K72" s="2"/>
      <c r="L72" s="2"/>
      <c r="M72" s="18">
        <v>3</v>
      </c>
      <c r="N72" s="220"/>
      <c r="O72" s="2"/>
      <c r="P72" s="2"/>
      <c r="Q72" s="47"/>
      <c r="R72" s="48"/>
      <c r="S72" s="145"/>
      <c r="T72" s="211"/>
      <c r="U72" s="199"/>
      <c r="V72" s="2"/>
      <c r="W72" s="137"/>
      <c r="X72" s="197"/>
    </row>
    <row r="73" spans="1:24" s="76" customFormat="1">
      <c r="A73" s="162"/>
      <c r="B73" s="165"/>
      <c r="C73" s="113" t="s">
        <v>102</v>
      </c>
      <c r="D73" s="74" t="s">
        <v>48</v>
      </c>
      <c r="E73" s="17" t="s">
        <v>45</v>
      </c>
      <c r="F73" s="23" t="s">
        <v>44</v>
      </c>
      <c r="G73" s="5">
        <v>6</v>
      </c>
      <c r="H73" s="2"/>
      <c r="I73" s="2"/>
      <c r="J73" s="70"/>
      <c r="K73" s="2"/>
      <c r="L73" s="2"/>
      <c r="M73" s="18">
        <v>6</v>
      </c>
      <c r="N73" s="220"/>
      <c r="O73" s="2"/>
      <c r="P73" s="2"/>
      <c r="Q73" s="47"/>
      <c r="R73" s="48"/>
      <c r="S73" s="145"/>
      <c r="T73" s="211"/>
      <c r="U73" s="199"/>
      <c r="V73" s="2"/>
      <c r="W73" s="137"/>
      <c r="X73" s="197"/>
    </row>
    <row r="74" spans="1:24" s="76" customFormat="1">
      <c r="A74" s="162"/>
      <c r="B74" s="165"/>
      <c r="C74" s="113" t="s">
        <v>103</v>
      </c>
      <c r="D74" s="74" t="s">
        <v>48</v>
      </c>
      <c r="E74" s="17" t="s">
        <v>45</v>
      </c>
      <c r="F74" s="23" t="s">
        <v>44</v>
      </c>
      <c r="G74" s="5">
        <v>3</v>
      </c>
      <c r="H74" s="2"/>
      <c r="I74" s="2"/>
      <c r="J74" s="70"/>
      <c r="K74" s="2"/>
      <c r="L74" s="2"/>
      <c r="M74" s="18">
        <v>3</v>
      </c>
      <c r="N74" s="220"/>
      <c r="O74" s="2"/>
      <c r="P74" s="2"/>
      <c r="Q74" s="47"/>
      <c r="R74" s="48"/>
      <c r="S74" s="145"/>
      <c r="T74" s="211"/>
      <c r="U74" s="199"/>
      <c r="V74" s="2"/>
      <c r="W74" s="137"/>
      <c r="X74" s="197"/>
    </row>
    <row r="75" spans="1:24" s="76" customFormat="1">
      <c r="A75" s="162"/>
      <c r="B75" s="165"/>
      <c r="C75" s="113" t="s">
        <v>104</v>
      </c>
      <c r="D75" s="74" t="s">
        <v>48</v>
      </c>
      <c r="E75" s="17" t="s">
        <v>45</v>
      </c>
      <c r="F75" s="23" t="s">
        <v>44</v>
      </c>
      <c r="G75" s="5">
        <v>3</v>
      </c>
      <c r="H75" s="2"/>
      <c r="I75" s="2"/>
      <c r="J75" s="70"/>
      <c r="K75" s="2"/>
      <c r="L75" s="2"/>
      <c r="M75" s="18">
        <v>3</v>
      </c>
      <c r="N75" s="220"/>
      <c r="O75" s="2"/>
      <c r="P75" s="2"/>
      <c r="Q75" s="47"/>
      <c r="R75" s="48"/>
      <c r="S75" s="145"/>
      <c r="T75" s="211"/>
      <c r="U75" s="199"/>
      <c r="V75" s="2"/>
      <c r="W75" s="137"/>
      <c r="X75" s="197"/>
    </row>
    <row r="76" spans="1:24" s="76" customFormat="1">
      <c r="A76" s="162"/>
      <c r="B76" s="165"/>
      <c r="C76" s="113" t="s">
        <v>105</v>
      </c>
      <c r="D76" s="74" t="s">
        <v>48</v>
      </c>
      <c r="E76" s="17" t="s">
        <v>45</v>
      </c>
      <c r="F76" s="23" t="s">
        <v>44</v>
      </c>
      <c r="G76" s="5">
        <v>6</v>
      </c>
      <c r="H76" s="2"/>
      <c r="I76" s="2"/>
      <c r="J76" s="70"/>
      <c r="K76" s="2"/>
      <c r="L76" s="2"/>
      <c r="M76" s="18">
        <v>6</v>
      </c>
      <c r="N76" s="220"/>
      <c r="O76" s="2"/>
      <c r="P76" s="2"/>
      <c r="Q76" s="47"/>
      <c r="R76" s="48"/>
      <c r="S76" s="145"/>
      <c r="T76" s="211"/>
      <c r="U76" s="199"/>
      <c r="V76" s="2"/>
      <c r="W76" s="137"/>
      <c r="X76" s="197"/>
    </row>
    <row r="77" spans="1:24" s="76" customFormat="1">
      <c r="A77" s="162"/>
      <c r="B77" s="165"/>
      <c r="C77" s="113" t="s">
        <v>109</v>
      </c>
      <c r="D77" s="74" t="s">
        <v>48</v>
      </c>
      <c r="E77" s="17" t="s">
        <v>45</v>
      </c>
      <c r="F77" s="23" t="s">
        <v>44</v>
      </c>
      <c r="G77" s="5">
        <v>12</v>
      </c>
      <c r="H77" s="2"/>
      <c r="I77" s="2"/>
      <c r="J77" s="70"/>
      <c r="K77" s="2"/>
      <c r="L77" s="2"/>
      <c r="M77" s="18">
        <v>12</v>
      </c>
      <c r="N77" s="220"/>
      <c r="O77" s="2"/>
      <c r="P77" s="2"/>
      <c r="Q77" s="47"/>
      <c r="R77" s="48"/>
      <c r="S77" s="145"/>
      <c r="T77" s="211"/>
      <c r="U77" s="199"/>
      <c r="V77" s="2"/>
      <c r="W77" s="137"/>
      <c r="X77" s="197"/>
    </row>
    <row r="78" spans="1:24" s="76" customFormat="1" ht="15.75" thickBot="1">
      <c r="A78" s="162"/>
      <c r="B78" s="166"/>
      <c r="C78" s="114" t="s">
        <v>106</v>
      </c>
      <c r="D78" s="74" t="s">
        <v>48</v>
      </c>
      <c r="E78" s="17" t="s">
        <v>45</v>
      </c>
      <c r="F78" s="23" t="s">
        <v>44</v>
      </c>
      <c r="G78" s="5">
        <v>3</v>
      </c>
      <c r="H78" s="2"/>
      <c r="I78" s="2"/>
      <c r="J78" s="70"/>
      <c r="K78" s="2"/>
      <c r="L78" s="2"/>
      <c r="M78" s="18">
        <v>3</v>
      </c>
      <c r="N78" s="58"/>
      <c r="O78" s="2"/>
      <c r="P78" s="2"/>
      <c r="Q78" s="47"/>
      <c r="R78" s="48"/>
      <c r="S78" s="145"/>
      <c r="T78" s="211"/>
      <c r="U78" s="200"/>
      <c r="V78" s="2"/>
      <c r="W78" s="132"/>
      <c r="X78" s="198"/>
    </row>
    <row r="79" spans="1:24" s="101" customFormat="1" ht="15.75" thickBot="1">
      <c r="A79" s="150"/>
      <c r="B79" s="151"/>
      <c r="C79" s="152"/>
      <c r="D79" s="153" t="s">
        <v>39</v>
      </c>
      <c r="E79" s="154"/>
      <c r="F79" s="155"/>
      <c r="G79" s="95" t="s">
        <v>126</v>
      </c>
      <c r="H79" s="95">
        <f>SUM(H46:H78)</f>
        <v>0</v>
      </c>
      <c r="I79" s="95">
        <f>SUM(I46:I78)</f>
        <v>0</v>
      </c>
      <c r="J79" s="95">
        <f>SUM(J46:J78)</f>
        <v>0</v>
      </c>
      <c r="K79" s="95">
        <f>SUM(K46:K78)</f>
        <v>0</v>
      </c>
      <c r="L79" s="95"/>
      <c r="M79" s="95">
        <v>310</v>
      </c>
      <c r="N79" s="95">
        <f>SUM(N46:N78)</f>
        <v>90</v>
      </c>
      <c r="O79" s="95">
        <f>SUM(O46:O78)</f>
        <v>0</v>
      </c>
      <c r="P79" s="95">
        <f>SUM(P46:P78)</f>
        <v>0</v>
      </c>
      <c r="Q79" s="95">
        <f>SUM(Q46:Q78)</f>
        <v>0</v>
      </c>
      <c r="R79" s="96"/>
      <c r="S79" s="96"/>
      <c r="T79" s="115">
        <f>SUM(T46:T78)</f>
        <v>30</v>
      </c>
      <c r="U79" s="95"/>
      <c r="V79" s="98"/>
      <c r="W79" s="99"/>
      <c r="X79" s="100">
        <f>SUM(X46:X78)</f>
        <v>8.5</v>
      </c>
    </row>
    <row r="80" spans="1:24" s="76" customFormat="1" ht="44.1" customHeight="1">
      <c r="A80" s="102" t="s">
        <v>43</v>
      </c>
      <c r="B80" s="103"/>
      <c r="C80" s="104"/>
      <c r="D80" s="103"/>
      <c r="E80" s="103"/>
      <c r="F80" s="105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5"/>
      <c r="S80" s="103"/>
      <c r="T80" s="116"/>
      <c r="U80" s="103"/>
      <c r="V80" s="103"/>
      <c r="W80" s="106"/>
      <c r="X80" s="103"/>
    </row>
    <row r="81" spans="1:24" s="76" customFormat="1" ht="61.5" customHeight="1">
      <c r="A81" s="83" t="s">
        <v>50</v>
      </c>
      <c r="B81" s="117" t="s">
        <v>110</v>
      </c>
      <c r="C81" s="118" t="s">
        <v>125</v>
      </c>
      <c r="D81" s="74" t="s">
        <v>48</v>
      </c>
      <c r="E81" s="17" t="s">
        <v>46</v>
      </c>
      <c r="F81" s="23" t="s">
        <v>42</v>
      </c>
      <c r="G81" s="7"/>
      <c r="H81" s="70"/>
      <c r="I81" s="70"/>
      <c r="J81" s="70"/>
      <c r="K81" s="70"/>
      <c r="L81" s="70"/>
      <c r="M81" s="18">
        <f>SUM(G81:K81)</f>
        <v>0</v>
      </c>
      <c r="N81" s="7">
        <v>30</v>
      </c>
      <c r="O81" s="7">
        <v>2</v>
      </c>
      <c r="P81" s="7"/>
      <c r="Q81" s="45"/>
      <c r="R81" s="48"/>
      <c r="S81" s="71">
        <v>2</v>
      </c>
      <c r="T81" s="69">
        <v>6</v>
      </c>
      <c r="U81" s="77" t="s">
        <v>124</v>
      </c>
      <c r="V81" s="78"/>
      <c r="W81" s="213" t="s">
        <v>132</v>
      </c>
      <c r="X81" s="75">
        <v>0.5</v>
      </c>
    </row>
    <row r="82" spans="1:24" s="76" customFormat="1" ht="47.25" customHeight="1">
      <c r="A82" s="119" t="s">
        <v>51</v>
      </c>
      <c r="B82" s="120" t="s">
        <v>60</v>
      </c>
      <c r="C82" s="121" t="s">
        <v>118</v>
      </c>
      <c r="D82" s="74" t="s">
        <v>48</v>
      </c>
      <c r="E82" s="17" t="s">
        <v>46</v>
      </c>
      <c r="F82" s="23" t="s">
        <v>42</v>
      </c>
      <c r="G82" s="6"/>
      <c r="H82" s="2"/>
      <c r="I82" s="2">
        <v>20</v>
      </c>
      <c r="J82" s="70"/>
      <c r="K82" s="79"/>
      <c r="L82" s="79"/>
      <c r="M82" s="18">
        <f t="shared" ref="M82:M86" si="7">SUM(G82:K82)</f>
        <v>20</v>
      </c>
      <c r="N82" s="80">
        <v>20</v>
      </c>
      <c r="O82" s="80">
        <v>2</v>
      </c>
      <c r="P82" s="81"/>
      <c r="Q82" s="82"/>
      <c r="R82" s="48"/>
      <c r="S82" s="71">
        <v>2</v>
      </c>
      <c r="T82" s="69">
        <v>6</v>
      </c>
      <c r="U82" s="83" t="s">
        <v>129</v>
      </c>
      <c r="V82" s="84"/>
      <c r="W82" s="134"/>
      <c r="X82" s="75">
        <v>0.5</v>
      </c>
    </row>
    <row r="83" spans="1:24" s="76" customFormat="1" ht="30">
      <c r="A83" s="119" t="s">
        <v>52</v>
      </c>
      <c r="B83" s="73" t="s">
        <v>111</v>
      </c>
      <c r="C83" s="122" t="s">
        <v>61</v>
      </c>
      <c r="D83" s="74" t="s">
        <v>56</v>
      </c>
      <c r="E83" s="17" t="s">
        <v>47</v>
      </c>
      <c r="F83" s="23" t="s">
        <v>42</v>
      </c>
      <c r="G83" s="7">
        <v>20</v>
      </c>
      <c r="H83" s="2"/>
      <c r="I83" s="2"/>
      <c r="J83" s="70"/>
      <c r="K83" s="2"/>
      <c r="L83" s="2"/>
      <c r="M83" s="18">
        <f t="shared" si="7"/>
        <v>20</v>
      </c>
      <c r="N83" s="2"/>
      <c r="O83" s="2"/>
      <c r="P83" s="2"/>
      <c r="Q83" s="47"/>
      <c r="R83" s="48"/>
      <c r="S83" s="71">
        <v>1</v>
      </c>
      <c r="T83" s="69">
        <v>3</v>
      </c>
      <c r="U83" s="83" t="s">
        <v>129</v>
      </c>
      <c r="V83" s="83"/>
      <c r="W83" s="134"/>
      <c r="X83" s="75"/>
    </row>
    <row r="84" spans="1:24" s="76" customFormat="1">
      <c r="A84" s="136" t="s">
        <v>53</v>
      </c>
      <c r="B84" s="138" t="s">
        <v>150</v>
      </c>
      <c r="C84" s="27" t="s">
        <v>119</v>
      </c>
      <c r="D84" s="74" t="s">
        <v>56</v>
      </c>
      <c r="E84" s="17" t="s">
        <v>45</v>
      </c>
      <c r="F84" s="23" t="s">
        <v>42</v>
      </c>
      <c r="G84" s="5"/>
      <c r="H84" s="2"/>
      <c r="I84" s="2"/>
      <c r="J84" s="70"/>
      <c r="K84" s="2"/>
      <c r="L84" s="2"/>
      <c r="M84" s="18">
        <f t="shared" si="7"/>
        <v>0</v>
      </c>
      <c r="N84" s="2"/>
      <c r="O84" s="2"/>
      <c r="P84" s="2"/>
      <c r="Q84" s="47"/>
      <c r="R84" s="48"/>
      <c r="S84" s="129">
        <v>5</v>
      </c>
      <c r="T84" s="140">
        <v>15</v>
      </c>
      <c r="U84" s="136" t="s">
        <v>153</v>
      </c>
      <c r="V84" s="84"/>
      <c r="W84" s="134"/>
      <c r="X84" s="196">
        <v>0.5</v>
      </c>
    </row>
    <row r="85" spans="1:24" s="76" customFormat="1">
      <c r="A85" s="137"/>
      <c r="B85" s="139"/>
      <c r="C85" s="27" t="s">
        <v>120</v>
      </c>
      <c r="D85" s="74" t="s">
        <v>48</v>
      </c>
      <c r="E85" s="17" t="s">
        <v>46</v>
      </c>
      <c r="F85" s="23" t="s">
        <v>42</v>
      </c>
      <c r="G85" s="5"/>
      <c r="H85" s="2"/>
      <c r="I85" s="2"/>
      <c r="J85" s="70"/>
      <c r="K85" s="2"/>
      <c r="L85" s="2"/>
      <c r="M85" s="18">
        <f t="shared" si="7"/>
        <v>0</v>
      </c>
      <c r="N85" s="2"/>
      <c r="O85" s="2">
        <v>2</v>
      </c>
      <c r="P85" s="2">
        <v>840</v>
      </c>
      <c r="Q85" s="47"/>
      <c r="R85" s="48"/>
      <c r="S85" s="145"/>
      <c r="T85" s="141"/>
      <c r="U85" s="199"/>
      <c r="V85" s="84"/>
      <c r="W85" s="134"/>
      <c r="X85" s="197"/>
    </row>
    <row r="86" spans="1:24" s="76" customFormat="1" ht="68.099999999999994" customHeight="1">
      <c r="A86" s="132"/>
      <c r="B86" s="163"/>
      <c r="C86" s="26" t="s">
        <v>121</v>
      </c>
      <c r="D86" s="74" t="s">
        <v>48</v>
      </c>
      <c r="E86" s="17" t="s">
        <v>46</v>
      </c>
      <c r="F86" s="23" t="s">
        <v>42</v>
      </c>
      <c r="G86" s="5"/>
      <c r="H86" s="2"/>
      <c r="I86" s="2"/>
      <c r="J86" s="70"/>
      <c r="K86" s="2"/>
      <c r="L86" s="2"/>
      <c r="M86" s="18">
        <f t="shared" si="7"/>
        <v>0</v>
      </c>
      <c r="N86" s="2"/>
      <c r="O86" s="2">
        <v>11.5</v>
      </c>
      <c r="P86" s="2">
        <v>1470</v>
      </c>
      <c r="Q86" s="47"/>
      <c r="R86" s="48"/>
      <c r="S86" s="144"/>
      <c r="T86" s="143"/>
      <c r="U86" s="200"/>
      <c r="V86" s="2"/>
      <c r="W86" s="135"/>
      <c r="X86" s="198"/>
    </row>
    <row r="87" spans="1:24" s="8" customFormat="1" ht="15.75" thickBot="1">
      <c r="A87" s="53"/>
      <c r="B87" s="54"/>
      <c r="C87" s="55"/>
      <c r="D87" s="156" t="s">
        <v>39</v>
      </c>
      <c r="E87" s="157"/>
      <c r="F87" s="158"/>
      <c r="G87" s="9">
        <f>SUM(G81:G86)</f>
        <v>20</v>
      </c>
      <c r="H87" s="9">
        <f>SUM(H81:H86)</f>
        <v>0</v>
      </c>
      <c r="I87" s="9">
        <f>SUM(I81:I86)</f>
        <v>20</v>
      </c>
      <c r="J87" s="9">
        <f>SUM(J81:J86)</f>
        <v>0</v>
      </c>
      <c r="K87" s="9">
        <f>SUM(K81:K86)</f>
        <v>0</v>
      </c>
      <c r="L87" s="9"/>
      <c r="M87" s="9">
        <f>SUM(M81:M86)</f>
        <v>40</v>
      </c>
      <c r="N87" s="9">
        <f>SUM(N81:N86)</f>
        <v>50</v>
      </c>
      <c r="O87" s="9">
        <f>SUM(O81:O86)</f>
        <v>17.5</v>
      </c>
      <c r="P87" s="9">
        <f>SUM(P81:P86)</f>
        <v>2310</v>
      </c>
      <c r="Q87" s="9">
        <f>SUM(Q81:Q86)</f>
        <v>0</v>
      </c>
      <c r="R87" s="19"/>
      <c r="S87" s="19"/>
      <c r="T87" s="20">
        <f>SUM(T81:T86)</f>
        <v>30</v>
      </c>
      <c r="U87" s="9"/>
      <c r="V87" s="49"/>
      <c r="W87" s="64"/>
      <c r="X87" s="21">
        <f>SUM(X81:X86)</f>
        <v>1.5</v>
      </c>
    </row>
  </sheetData>
  <mergeCells count="105">
    <mergeCell ref="W81:W86"/>
    <mergeCell ref="U84:U86"/>
    <mergeCell ref="E3:E4"/>
    <mergeCell ref="V27:V29"/>
    <mergeCell ref="U42:U43"/>
    <mergeCell ref="U6:U8"/>
    <mergeCell ref="V6:V8"/>
    <mergeCell ref="S52:S61"/>
    <mergeCell ref="F3:F4"/>
    <mergeCell ref="D44:F44"/>
    <mergeCell ref="I42:I43"/>
    <mergeCell ref="R42:R43"/>
    <mergeCell ref="N62:N77"/>
    <mergeCell ref="N46:N47"/>
    <mergeCell ref="N48:N51"/>
    <mergeCell ref="N52:N61"/>
    <mergeCell ref="X84:X86"/>
    <mergeCell ref="S32:S39"/>
    <mergeCell ref="T32:T39"/>
    <mergeCell ref="T11:T19"/>
    <mergeCell ref="S84:S86"/>
    <mergeCell ref="X62:X78"/>
    <mergeCell ref="U62:U78"/>
    <mergeCell ref="U52:U61"/>
    <mergeCell ref="U48:U51"/>
    <mergeCell ref="U46:U47"/>
    <mergeCell ref="X46:X47"/>
    <mergeCell ref="X48:X51"/>
    <mergeCell ref="T84:T86"/>
    <mergeCell ref="X52:X61"/>
    <mergeCell ref="T52:T61"/>
    <mergeCell ref="T62:T78"/>
    <mergeCell ref="S62:S78"/>
    <mergeCell ref="S27:S31"/>
    <mergeCell ref="W27:W43"/>
    <mergeCell ref="T46:T47"/>
    <mergeCell ref="T48:T51"/>
    <mergeCell ref="S46:S47"/>
    <mergeCell ref="S48:S51"/>
    <mergeCell ref="W46:W78"/>
    <mergeCell ref="A2:C2"/>
    <mergeCell ref="S3:S4"/>
    <mergeCell ref="S6:S10"/>
    <mergeCell ref="S20:S22"/>
    <mergeCell ref="S23:S24"/>
    <mergeCell ref="A27:A31"/>
    <mergeCell ref="B27:B31"/>
    <mergeCell ref="C3:C4"/>
    <mergeCell ref="A20:A22"/>
    <mergeCell ref="A23:A24"/>
    <mergeCell ref="B3:B4"/>
    <mergeCell ref="B6:B10"/>
    <mergeCell ref="B20:B22"/>
    <mergeCell ref="B23:B24"/>
    <mergeCell ref="A3:A4"/>
    <mergeCell ref="A6:A10"/>
    <mergeCell ref="B11:B19"/>
    <mergeCell ref="A11:A19"/>
    <mergeCell ref="D3:D4"/>
    <mergeCell ref="R3:R4"/>
    <mergeCell ref="R2:V2"/>
    <mergeCell ref="U3:W3"/>
    <mergeCell ref="D25:F25"/>
    <mergeCell ref="T27:T31"/>
    <mergeCell ref="N2:Q2"/>
    <mergeCell ref="O3:P3"/>
    <mergeCell ref="T3:T4"/>
    <mergeCell ref="G2:M3"/>
    <mergeCell ref="T6:T10"/>
    <mergeCell ref="T20:T22"/>
    <mergeCell ref="X3:X4"/>
    <mergeCell ref="S11:S19"/>
    <mergeCell ref="W6:W24"/>
    <mergeCell ref="M23:M24"/>
    <mergeCell ref="A79:C79"/>
    <mergeCell ref="D79:F79"/>
    <mergeCell ref="D87:F87"/>
    <mergeCell ref="A46:A47"/>
    <mergeCell ref="B46:B47"/>
    <mergeCell ref="A48:A51"/>
    <mergeCell ref="B48:B51"/>
    <mergeCell ref="A62:A78"/>
    <mergeCell ref="A84:A86"/>
    <mergeCell ref="B84:B86"/>
    <mergeCell ref="A52:A61"/>
    <mergeCell ref="B53:B61"/>
    <mergeCell ref="B62:B67"/>
    <mergeCell ref="B68:B78"/>
    <mergeCell ref="C23:C24"/>
    <mergeCell ref="R23:R24"/>
    <mergeCell ref="U23:U24"/>
    <mergeCell ref="U27:U29"/>
    <mergeCell ref="A42:A43"/>
    <mergeCell ref="B42:B43"/>
    <mergeCell ref="T42:T43"/>
    <mergeCell ref="A40:A41"/>
    <mergeCell ref="B40:B41"/>
    <mergeCell ref="T40:T41"/>
    <mergeCell ref="S40:S41"/>
    <mergeCell ref="S42:S43"/>
    <mergeCell ref="A32:A39"/>
    <mergeCell ref="B32:B39"/>
    <mergeCell ref="C42:C43"/>
    <mergeCell ref="M42:M43"/>
    <mergeCell ref="T23:T24"/>
  </mergeCells>
  <conditionalFormatting sqref="D6:D24 D27:D43 D46:D78 D81:D86">
    <cfRule type="cellIs" dxfId="4" priority="4" operator="equal">
      <formula>"Oui"</formula>
    </cfRule>
  </conditionalFormatting>
  <conditionalFormatting sqref="M1">
    <cfRule type="cellIs" dxfId="3" priority="19" stopIfTrue="1" operator="lessThanOrEqual">
      <formula>1500</formula>
    </cfRule>
    <cfRule type="cellIs" dxfId="2" priority="20" operator="greaterThan">
      <formula>1800</formula>
    </cfRule>
  </conditionalFormatting>
  <conditionalFormatting sqref="T1">
    <cfRule type="cellIs" dxfId="1" priority="17" operator="lessThanOrEqual">
      <formula>180</formula>
    </cfRule>
    <cfRule type="cellIs" dxfId="0" priority="18" operator="greaterThan">
      <formula>180</formula>
    </cfRule>
  </conditionalFormatting>
  <dataValidations count="7">
    <dataValidation type="list" allowBlank="1" showInputMessage="1" showErrorMessage="1" sqref="F46:F78 F81:F86 F6:F24 F27:F43" xr:uid="{00000000-0002-0000-0300-000000000000}">
      <formula1>"Novice,Intermédiaire,Compétent"</formula1>
    </dataValidation>
    <dataValidation type="list" allowBlank="1" showInputMessage="1" showErrorMessage="1" sqref="E46:E78 E81:E86 E6:E23 E27:E42" xr:uid="{00000000-0002-0000-0300-000001000000}">
      <formula1>"Selectionner...,Socle,Transversal,Ouvert,International,Tremplin"</formula1>
    </dataValidation>
    <dataValidation type="list" allowBlank="1" showInputMessage="1" showErrorMessage="1" sqref="D25 C87 C44" xr:uid="{00000000-0002-0000-0300-000002000000}">
      <formula1>"UE Socle,UE transversale,UE Ouverte,UE Internationale, UE Tremplin"</formula1>
    </dataValidation>
    <dataValidation type="list" allowBlank="1" showInputMessage="1" showErrorMessage="1" sqref="D46:D78 D81:D86 D6:D24 D27:D43" xr:uid="{00000000-0002-0000-0300-000003000000}">
      <formula1>"Oui,Non"</formula1>
    </dataValidation>
    <dataValidation type="whole" allowBlank="1" showInputMessage="1" showErrorMessage="1" sqref="T62:T78 T81:T86 T6:T11 T20:T24 T27:T32 T40:T43 T46:T52" xr:uid="{00000000-0002-0000-0300-000004000000}">
      <formula1>3</formula1>
      <formula2>30</formula2>
    </dataValidation>
    <dataValidation allowBlank="1" showInputMessage="1" showErrorMessage="1" prompt="Ces heures sont pour information et non calculées dans le total." sqref="L6" xr:uid="{00000000-0002-0000-0300-000005000000}"/>
    <dataValidation type="list" allowBlank="1" showInputMessage="1" showErrorMessage="1" sqref="W2" xr:uid="{00000000-0002-0000-0300-000006000000}">
      <formula1>"Sélectionner ...,Contrôle Continu Intégral, Contrôle Continu, Contrôle Terminal,Mode combiné (CC+Examen terminal)"</formula1>
    </dataValidation>
  </dataValidations>
  <pageMargins left="0.7" right="0.7" top="0.75" bottom="0.75" header="0.3" footer="0.3"/>
  <pageSetup paperSize="9" orientation="landscape" r:id="rId1"/>
  <ignoredErrors>
    <ignoredError sqref="M6:M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55df16-af9d-400a-918c-f44b3409572a">
      <UserInfo>
        <DisplayName>Christophe CUDEL</DisplayName>
        <AccountId>70</AccountId>
        <AccountType/>
      </UserInfo>
      <UserInfo>
        <DisplayName>Jean-Charles Fontaine</DisplayName>
        <AccountId>23</AccountId>
        <AccountType/>
      </UserInfo>
    </SharedWithUsers>
    <TaxCatchAll xmlns="f555df16-af9d-400a-918c-f44b3409572a" xsi:nil="true"/>
    <lcf76f155ced4ddcb4097134ff3c332f xmlns="7841c801-8075-4cde-9809-31635af138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B0EA35FAF52428CE6EDD8F24041DC" ma:contentTypeVersion="14" ma:contentTypeDescription="Crée un document." ma:contentTypeScope="" ma:versionID="fd9f72e9ce42addb3778cd6ad5b4f7c5">
  <xsd:schema xmlns:xsd="http://www.w3.org/2001/XMLSchema" xmlns:xs="http://www.w3.org/2001/XMLSchema" xmlns:p="http://schemas.microsoft.com/office/2006/metadata/properties" xmlns:ns2="7841c801-8075-4cde-9809-31635af1386b" xmlns:ns3="f555df16-af9d-400a-918c-f44b3409572a" targetNamespace="http://schemas.microsoft.com/office/2006/metadata/properties" ma:root="true" ma:fieldsID="0d2fc808afae50e5dc1cb2e3dd6cda9a" ns2:_="" ns3:_="">
    <xsd:import namespace="7841c801-8075-4cde-9809-31635af1386b"/>
    <xsd:import namespace="f555df16-af9d-400a-918c-f44b34095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c801-8075-4cde-9809-31635af13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e82d8b62-fc83-4833-857d-957a2ef665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5df16-af9d-400a-918c-f44b340957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56ea2f1-4335-44ab-9646-21e1f7e1dfe5}" ma:internalName="TaxCatchAll" ma:showField="CatchAllData" ma:web="f555df16-af9d-400a-918c-f44b34095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CC53B-E420-46C0-A17F-5B856435F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8AE4E-BCF3-4FF6-8442-5B3DA2DD99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f555df16-af9d-400a-918c-f44b3409572a"/>
    <ds:schemaRef ds:uri="7841c801-8075-4cde-9809-31635af1386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CD628F-E3ED-44A2-A626-C3F9BFC64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1c801-8075-4cde-9809-31635af1386b"/>
    <ds:schemaRef ds:uri="f555df16-af9d-400a-918c-f44b34095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Feuil1</vt:lpstr>
      <vt:lpstr>3-Maquette parcours</vt:lpstr>
      <vt:lpstr>CommunL1L2</vt:lpstr>
      <vt:lpstr>CommunMention</vt:lpstr>
      <vt:lpstr>TotalECTS</vt:lpstr>
      <vt:lpstr>TotalECUE</vt:lpstr>
      <vt:lpstr>TotalProjet</vt:lpstr>
      <vt:lpstr>TotalProjetEns</vt:lpstr>
      <vt:lpstr>TotalStageEtudiant</vt:lpstr>
      <vt:lpstr>TotalTP</vt:lpstr>
      <vt:lpstr>TotalTutorat</vt:lpstr>
      <vt:lpstr>TypologiePrincipale</vt:lpstr>
    </vt:vector>
  </TitlesOfParts>
  <Manager/>
  <Company>Université de Lorraine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 - DACIP</dc:creator>
  <cp:keywords/>
  <dc:description/>
  <cp:lastModifiedBy>Odile Kpodeme</cp:lastModifiedBy>
  <cp:revision>8</cp:revision>
  <dcterms:created xsi:type="dcterms:W3CDTF">2019-12-17T08:59:19Z</dcterms:created>
  <dcterms:modified xsi:type="dcterms:W3CDTF">2026-05-19T10:55:12Z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0x010100520B0EA35FAF52428CE6EDD8F24041DC</vt:lpwstr>
  </property>
  <property fmtid="{D5CDD505-2E9C-101B-9397-08002B2CF9AE}" pid="3" name="MediaServiceImageTags">
    <vt:lpwstr/>
  </property>
</Properties>
</file>